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80" windowHeight="6690" tabRatio="691" activeTab="0"/>
  </bookViews>
  <sheets>
    <sheet name="T-KRAJE" sheetId="1" r:id="rId1"/>
    <sheet name="T-PODA" sheetId="2" r:id="rId2"/>
    <sheet name="T-POCETSME" sheetId="3" r:id="rId3"/>
    <sheet name="PorTR" sheetId="4" r:id="rId4"/>
    <sheet name="T-POCET19-20" sheetId="5" r:id="rId5"/>
    <sheet name="T-FORMA" sheetId="6" r:id="rId6"/>
    <sheet name="REGIONY" sheetId="7" r:id="rId7"/>
  </sheets>
  <externalReferences>
    <externalReference r:id="rId10"/>
  </externalReferences>
  <definedNames>
    <definedName name="_xlfn.IFERROR" hidden="1">#NAME?</definedName>
    <definedName name="cislo">'[1]1000'!$C$1</definedName>
    <definedName name="_xlnm.Print_Titles" localSheetId="6">'REGIONY'!$A:$B</definedName>
    <definedName name="pocet">'[1]1000'!$D$1</definedName>
  </definedNames>
  <calcPr fullCalcOnLoad="1"/>
</workbook>
</file>

<file path=xl/sharedStrings.xml><?xml version="1.0" encoding="utf-8"?>
<sst xmlns="http://schemas.openxmlformats.org/spreadsheetml/2006/main" count="888" uniqueCount="176">
  <si>
    <t>Ukazovateľ</t>
  </si>
  <si>
    <t>MJ</t>
  </si>
  <si>
    <t>0-10%</t>
  </si>
  <si>
    <t>10,01-20%</t>
  </si>
  <si>
    <t>20,01-30%</t>
  </si>
  <si>
    <t>30,01-40%</t>
  </si>
  <si>
    <t>40,01-50%</t>
  </si>
  <si>
    <t>50,01-60%</t>
  </si>
  <si>
    <t>60,01-70%</t>
  </si>
  <si>
    <t>70,01-80%</t>
  </si>
  <si>
    <t>80,01-90%</t>
  </si>
  <si>
    <t>90,01-100%</t>
  </si>
  <si>
    <t>Spolu</t>
  </si>
  <si>
    <t>Počet pracovníkov</t>
  </si>
  <si>
    <t>Počet podnikov</t>
  </si>
  <si>
    <t>HV pred zdanením</t>
  </si>
  <si>
    <t>HV bez dotácií</t>
  </si>
  <si>
    <t>Odpisy</t>
  </si>
  <si>
    <t>Tržby</t>
  </si>
  <si>
    <t>PV</t>
  </si>
  <si>
    <t>RV</t>
  </si>
  <si>
    <t>ŽV</t>
  </si>
  <si>
    <t>Bežné dotácie</t>
  </si>
  <si>
    <t>Kapitálové dotácie</t>
  </si>
  <si>
    <t>Dotácie spolu</t>
  </si>
  <si>
    <t>PP</t>
  </si>
  <si>
    <t>ha</t>
  </si>
  <si>
    <t>Orná pôda</t>
  </si>
  <si>
    <t>TTP</t>
  </si>
  <si>
    <t>HD</t>
  </si>
  <si>
    <t>ks</t>
  </si>
  <si>
    <t>Ošípané</t>
  </si>
  <si>
    <t>Ovce</t>
  </si>
  <si>
    <t xml:space="preserve">Hydina </t>
  </si>
  <si>
    <t>Mlieko</t>
  </si>
  <si>
    <t>tis.l.</t>
  </si>
  <si>
    <t>Vlastné imanie</t>
  </si>
  <si>
    <t>%</t>
  </si>
  <si>
    <t>Podiel na celku</t>
  </si>
  <si>
    <t>Mzdy</t>
  </si>
  <si>
    <t>Priemerná mzda</t>
  </si>
  <si>
    <t>Spolu majetok</t>
  </si>
  <si>
    <t>Do 20</t>
  </si>
  <si>
    <t>Nad 20</t>
  </si>
  <si>
    <t>x</t>
  </si>
  <si>
    <t>Malé           &lt;50</t>
  </si>
  <si>
    <t>Malé</t>
  </si>
  <si>
    <t>Stredné</t>
  </si>
  <si>
    <t>Na podnik</t>
  </si>
  <si>
    <t>Bez pôdy</t>
  </si>
  <si>
    <t>0-250 ha</t>
  </si>
  <si>
    <t>250-500 ha</t>
  </si>
  <si>
    <t>500-1000</t>
  </si>
  <si>
    <t>1000-2500 ha</t>
  </si>
  <si>
    <t>nad 2500 ha</t>
  </si>
  <si>
    <t>22</t>
  </si>
  <si>
    <t>Vplyv počtu zamestnancov na vybraté ukazovatele</t>
  </si>
  <si>
    <t>Vplyv výmery poľn. pôdy na vybraté ukazovatele</t>
  </si>
  <si>
    <t>Vplyv právnej formy na vybraté ukazovatele</t>
  </si>
  <si>
    <t>Priemer na pracovníka</t>
  </si>
  <si>
    <t>25</t>
  </si>
  <si>
    <t>Pšenica</t>
  </si>
  <si>
    <t>Sum of U60252</t>
  </si>
  <si>
    <t>Sum of U60262</t>
  </si>
  <si>
    <t>Sum of U60302</t>
  </si>
  <si>
    <t>Sum of U60402</t>
  </si>
  <si>
    <t>Sum of U60502</t>
  </si>
  <si>
    <t>Sum of U61002</t>
  </si>
  <si>
    <t>Sum of U61012</t>
  </si>
  <si>
    <t>Sum of U61102</t>
  </si>
  <si>
    <t>Sum of U61152</t>
  </si>
  <si>
    <t>Sum of U61202</t>
  </si>
  <si>
    <t>Obilniny</t>
  </si>
  <si>
    <t>Kukurica</t>
  </si>
  <si>
    <t>Olejniny</t>
  </si>
  <si>
    <t>Repa cukrová</t>
  </si>
  <si>
    <t>t/ha</t>
  </si>
  <si>
    <t>BA</t>
  </si>
  <si>
    <t>TT</t>
  </si>
  <si>
    <t>TN</t>
  </si>
  <si>
    <t>NR</t>
  </si>
  <si>
    <t>ZA</t>
  </si>
  <si>
    <t>BB</t>
  </si>
  <si>
    <t>PO</t>
  </si>
  <si>
    <t>KE</t>
  </si>
  <si>
    <t>BRATISLAVA</t>
  </si>
  <si>
    <t>TRNAVA</t>
  </si>
  <si>
    <t>SENICA</t>
  </si>
  <si>
    <t>DUNAJSKÁ STREDA</t>
  </si>
  <si>
    <t>GALANTA</t>
  </si>
  <si>
    <t>NITRA</t>
  </si>
  <si>
    <t>KOMÁRNO</t>
  </si>
  <si>
    <t>LEVICE</t>
  </si>
  <si>
    <t>NOVÉ ZÁMKY</t>
  </si>
  <si>
    <t>TRENČÍN</t>
  </si>
  <si>
    <t>POVAŽSKÁ BYSTRICA</t>
  </si>
  <si>
    <t>ŽILINA</t>
  </si>
  <si>
    <t>DOLNÝ KUBÍN</t>
  </si>
  <si>
    <t>MARTIN</t>
  </si>
  <si>
    <t>LIPTOVSKÝ MIKULÁŠ</t>
  </si>
  <si>
    <t>BANSKÁ BYSTRICA</t>
  </si>
  <si>
    <t>ZVOLEN</t>
  </si>
  <si>
    <t>RIMAVSKÁ SOBOTA</t>
  </si>
  <si>
    <t>LUČENEC</t>
  </si>
  <si>
    <t>VEĽKÝ KRTÍŠ</t>
  </si>
  <si>
    <t>KOŠICE</t>
  </si>
  <si>
    <t>MICHALOVCE</t>
  </si>
  <si>
    <t>SPIŠSKÁ NOVÁ VES</t>
  </si>
  <si>
    <t>TREBIŠOV</t>
  </si>
  <si>
    <t>ROŽŇAVA</t>
  </si>
  <si>
    <t>PREŠOV</t>
  </si>
  <si>
    <t>BARDEJOV</t>
  </si>
  <si>
    <t>POPRAD</t>
  </si>
  <si>
    <t>HUMENNÉ</t>
  </si>
  <si>
    <t>STARÁ ĽUBOVŇA</t>
  </si>
  <si>
    <t>VRANOV N/TOPĽOU</t>
  </si>
  <si>
    <t>SVIDNÍK</t>
  </si>
  <si>
    <t>ČADCA</t>
  </si>
  <si>
    <t>Podvojné účtovníctvo</t>
  </si>
  <si>
    <t>Vybraté ukazovatele podľa regiónov</t>
  </si>
  <si>
    <t>Vybraté ukazovatele podľa krajov a za SR celkom</t>
  </si>
  <si>
    <t>Spolu SR</t>
  </si>
  <si>
    <t>Tabuľka č.1</t>
  </si>
  <si>
    <t>Tabuľka č.2</t>
  </si>
  <si>
    <t>Tabuľka č.3</t>
  </si>
  <si>
    <t>Denná dojivosť na kravu</t>
  </si>
  <si>
    <t>l/den</t>
  </si>
  <si>
    <t>HV bez dotácií na 1ha PP</t>
  </si>
  <si>
    <t>Sum of U61902</t>
  </si>
  <si>
    <t>X</t>
  </si>
  <si>
    <t>Vplyv podielu tržieb z PV na Tržbách z predaja vlastných výrobkov a služieb</t>
  </si>
  <si>
    <t>Rozdelenie na 10% intervaly podielu</t>
  </si>
  <si>
    <t>15</t>
  </si>
  <si>
    <t>16</t>
  </si>
  <si>
    <t>30</t>
  </si>
  <si>
    <t>31</t>
  </si>
  <si>
    <t>33</t>
  </si>
  <si>
    <t>34</t>
  </si>
  <si>
    <t>01</t>
  </si>
  <si>
    <t>20</t>
  </si>
  <si>
    <t>18</t>
  </si>
  <si>
    <t>04</t>
  </si>
  <si>
    <t>05</t>
  </si>
  <si>
    <t>06</t>
  </si>
  <si>
    <t>07</t>
  </si>
  <si>
    <t>24</t>
  </si>
  <si>
    <t>08</t>
  </si>
  <si>
    <t>17</t>
  </si>
  <si>
    <t>21</t>
  </si>
  <si>
    <t>09</t>
  </si>
  <si>
    <t>13</t>
  </si>
  <si>
    <t>29</t>
  </si>
  <si>
    <t>03</t>
  </si>
  <si>
    <t>11</t>
  </si>
  <si>
    <t>26</t>
  </si>
  <si>
    <t>02</t>
  </si>
  <si>
    <t>19</t>
  </si>
  <si>
    <t>32</t>
  </si>
  <si>
    <t>28</t>
  </si>
  <si>
    <t>35</t>
  </si>
  <si>
    <t>14</t>
  </si>
  <si>
    <t>36</t>
  </si>
  <si>
    <t>27</t>
  </si>
  <si>
    <t>EUR</t>
  </si>
  <si>
    <t>EUR/ha</t>
  </si>
  <si>
    <t>SPOLU</t>
  </si>
  <si>
    <t>38</t>
  </si>
  <si>
    <t>39</t>
  </si>
  <si>
    <t>PRIEVIDZA</t>
  </si>
  <si>
    <t>KRUPINA</t>
  </si>
  <si>
    <t>BÁNOVCE NAD BEBRAVOU</t>
  </si>
  <si>
    <t>Stredné 50-250</t>
  </si>
  <si>
    <t>A.s., s.r.o., SHR</t>
  </si>
  <si>
    <t>ŠM+PD</t>
  </si>
  <si>
    <t>Podiel na pracovníka</t>
  </si>
  <si>
    <t>Informačné listy za rok 2021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</si>
</sst>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0.000"/>
    <numFmt numFmtId="180" formatCode="0.0000"/>
    <numFmt numFmtId="181" formatCode="0.00000"/>
    <numFmt numFmtId="182" formatCode=".00%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#,##0.0"/>
    <numFmt numFmtId="198" formatCode="#,##0.000"/>
    <numFmt numFmtId="199" formatCode="_-* #,##0.0\ _S_k_-;\-* #,##0.0\ _S_k_-;_-* &quot;-&quot;??\ _S_k_-;_-@_-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0" fillId="0" borderId="10" xfId="47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 quotePrefix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0" fontId="3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9" fontId="2" fillId="0" borderId="10" xfId="47" applyFont="1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6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 vertical="center"/>
    </xf>
    <xf numFmtId="3" fontId="0" fillId="0" borderId="17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al_DATA405" xfId="45"/>
    <cellStyle name="normálne_2000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ZSTAT\INFListy\INF408\prep\Data\XLS\KontrolaPU\INF4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"/>
      <sheetName val="1000"/>
      <sheetName val="2000"/>
      <sheetName val="3000"/>
      <sheetName val="4000"/>
      <sheetName val="5000"/>
      <sheetName val="List2"/>
      <sheetName val="List1"/>
      <sheetName val="6000"/>
      <sheetName val="9000"/>
      <sheetName val="SUBJ"/>
    </sheetNames>
    <sheetDataSet>
      <sheetData sheetId="1">
        <row r="1">
          <cell r="C1">
            <v>1438</v>
          </cell>
          <cell r="D1">
            <v>1411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2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4.8515625" style="0" customWidth="1"/>
    <col min="2" max="2" width="8.140625" style="0" customWidth="1"/>
    <col min="3" max="5" width="11.140625" style="0" bestFit="1" customWidth="1"/>
    <col min="6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11" ht="12.75">
      <c r="A1" s="57" t="s">
        <v>175</v>
      </c>
      <c r="J1" s="77" t="s">
        <v>122</v>
      </c>
      <c r="K1" s="77"/>
    </row>
    <row r="2" ht="12.75">
      <c r="A2" s="1" t="s">
        <v>120</v>
      </c>
    </row>
    <row r="4" spans="1:11" ht="12.75">
      <c r="A4" s="73" t="s">
        <v>0</v>
      </c>
      <c r="B4" s="73" t="s">
        <v>1</v>
      </c>
      <c r="C4" s="74"/>
      <c r="D4" s="75"/>
      <c r="E4" s="75"/>
      <c r="F4" s="75"/>
      <c r="G4" s="75"/>
      <c r="H4" s="75"/>
      <c r="I4" s="75"/>
      <c r="J4" s="75"/>
      <c r="K4" s="76"/>
    </row>
    <row r="5" spans="1:11" ht="12.75">
      <c r="A5" s="73"/>
      <c r="B5" s="73"/>
      <c r="C5" s="28" t="s">
        <v>77</v>
      </c>
      <c r="D5" s="28" t="s">
        <v>78</v>
      </c>
      <c r="E5" s="28" t="s">
        <v>79</v>
      </c>
      <c r="F5" s="28" t="s">
        <v>80</v>
      </c>
      <c r="G5" s="28" t="s">
        <v>81</v>
      </c>
      <c r="H5" s="28" t="s">
        <v>82</v>
      </c>
      <c r="I5" s="17" t="s">
        <v>83</v>
      </c>
      <c r="J5" s="28" t="s">
        <v>84</v>
      </c>
      <c r="K5" s="28" t="s">
        <v>121</v>
      </c>
    </row>
    <row r="6" spans="1:11" ht="12.75">
      <c r="A6" s="3" t="s">
        <v>14</v>
      </c>
      <c r="B6" s="3"/>
      <c r="C6" s="6">
        <v>103</v>
      </c>
      <c r="D6" s="6">
        <v>244</v>
      </c>
      <c r="E6" s="6">
        <v>130</v>
      </c>
      <c r="F6" s="6">
        <v>293</v>
      </c>
      <c r="G6" s="6">
        <v>139</v>
      </c>
      <c r="H6" s="6">
        <v>242</v>
      </c>
      <c r="I6" s="6">
        <v>214</v>
      </c>
      <c r="J6" s="29">
        <v>247</v>
      </c>
      <c r="K6" s="29">
        <v>1612</v>
      </c>
    </row>
    <row r="7" spans="1:11" ht="12.75">
      <c r="A7" s="3" t="s">
        <v>13</v>
      </c>
      <c r="B7" s="3"/>
      <c r="C7" s="29">
        <v>1852.2</v>
      </c>
      <c r="D7" s="29">
        <v>4362.26</v>
      </c>
      <c r="E7" s="29">
        <v>2683.93</v>
      </c>
      <c r="F7" s="29">
        <v>5673.46</v>
      </c>
      <c r="G7" s="29">
        <v>2681.3999999999996</v>
      </c>
      <c r="H7" s="29">
        <v>3105.27</v>
      </c>
      <c r="I7" s="29">
        <v>3404.0799999999995</v>
      </c>
      <c r="J7" s="29">
        <v>3254.1600000000003</v>
      </c>
      <c r="K7" s="29">
        <v>27016.760000000006</v>
      </c>
    </row>
    <row r="8" spans="1:11" ht="12.75">
      <c r="A8" s="4" t="s">
        <v>39</v>
      </c>
      <c r="B8" s="5" t="s">
        <v>163</v>
      </c>
      <c r="C8" s="29">
        <v>27373738</v>
      </c>
      <c r="D8" s="29">
        <v>66191500</v>
      </c>
      <c r="E8" s="29">
        <v>36005260.66</v>
      </c>
      <c r="F8" s="29">
        <v>84016088.77000001</v>
      </c>
      <c r="G8" s="29">
        <v>34269493</v>
      </c>
      <c r="H8" s="29">
        <v>35884159.5</v>
      </c>
      <c r="I8" s="29">
        <v>38041603</v>
      </c>
      <c r="J8" s="29">
        <v>39982415.31</v>
      </c>
      <c r="K8" s="29">
        <v>361764258.24</v>
      </c>
    </row>
    <row r="9" spans="1:11" ht="12.75">
      <c r="A9" s="4" t="s">
        <v>40</v>
      </c>
      <c r="B9" s="5" t="s">
        <v>163</v>
      </c>
      <c r="C9" s="6">
        <f>+ROUND(C8/C7/12,0)</f>
        <v>1232</v>
      </c>
      <c r="D9" s="6">
        <f aca="true" t="shared" si="0" ref="D9:K9">+ROUND(D8/D7/12,0)</f>
        <v>1264</v>
      </c>
      <c r="E9" s="6">
        <f t="shared" si="0"/>
        <v>1118</v>
      </c>
      <c r="F9" s="6">
        <f t="shared" si="0"/>
        <v>1234</v>
      </c>
      <c r="G9" s="6">
        <f t="shared" si="0"/>
        <v>1065</v>
      </c>
      <c r="H9" s="6">
        <f t="shared" si="0"/>
        <v>963</v>
      </c>
      <c r="I9" s="6">
        <f t="shared" si="0"/>
        <v>931</v>
      </c>
      <c r="J9" s="6">
        <f t="shared" si="0"/>
        <v>1024</v>
      </c>
      <c r="K9" s="6">
        <f t="shared" si="0"/>
        <v>1116</v>
      </c>
    </row>
    <row r="10" spans="1:11" ht="12.75">
      <c r="A10" s="4" t="s">
        <v>15</v>
      </c>
      <c r="B10" s="5" t="s">
        <v>163</v>
      </c>
      <c r="C10" s="29">
        <v>16420413</v>
      </c>
      <c r="D10" s="29">
        <v>45716996</v>
      </c>
      <c r="E10" s="29">
        <v>8344772</v>
      </c>
      <c r="F10" s="29">
        <v>67842212.75</v>
      </c>
      <c r="G10" s="29">
        <v>235169</v>
      </c>
      <c r="H10" s="29">
        <v>11132088.26</v>
      </c>
      <c r="I10" s="29">
        <v>792193.69</v>
      </c>
      <c r="J10" s="29">
        <v>35917955.73</v>
      </c>
      <c r="K10" s="29">
        <v>186401800.42999998</v>
      </c>
    </row>
    <row r="11" spans="1:11" ht="12.75">
      <c r="A11" s="4" t="s">
        <v>16</v>
      </c>
      <c r="B11" s="5" t="s">
        <v>163</v>
      </c>
      <c r="C11" s="29">
        <v>-4575092</v>
      </c>
      <c r="D11" s="29">
        <v>-15740255.07</v>
      </c>
      <c r="E11" s="29">
        <v>-24179317.69</v>
      </c>
      <c r="F11" s="29">
        <v>-4345756.57</v>
      </c>
      <c r="G11" s="29">
        <v>-39541207.61</v>
      </c>
      <c r="H11" s="29">
        <v>-40055979.559999995</v>
      </c>
      <c r="I11" s="29">
        <v>-61188863.510000005</v>
      </c>
      <c r="J11" s="29">
        <v>-14303736.610000003</v>
      </c>
      <c r="K11" s="29">
        <v>-203930208.62</v>
      </c>
    </row>
    <row r="12" spans="1:11" ht="12.75">
      <c r="A12" s="7" t="s">
        <v>17</v>
      </c>
      <c r="B12" s="5" t="s">
        <v>163</v>
      </c>
      <c r="C12" s="29">
        <v>26685917</v>
      </c>
      <c r="D12" s="29">
        <v>52949721</v>
      </c>
      <c r="E12" s="29">
        <v>23396802</v>
      </c>
      <c r="F12" s="29">
        <v>58045412</v>
      </c>
      <c r="G12" s="29">
        <v>23206438</v>
      </c>
      <c r="H12" s="29">
        <v>37369486.669999994</v>
      </c>
      <c r="I12" s="29">
        <v>29541579.19</v>
      </c>
      <c r="J12" s="29">
        <v>33896717.199999996</v>
      </c>
      <c r="K12" s="29">
        <v>285092073.06</v>
      </c>
    </row>
    <row r="13" spans="1:11" ht="12.75">
      <c r="A13" s="4" t="s">
        <v>22</v>
      </c>
      <c r="B13" s="5" t="s">
        <v>163</v>
      </c>
      <c r="C13" s="29">
        <v>22607054.669999998</v>
      </c>
      <c r="D13" s="29">
        <v>65485331.68</v>
      </c>
      <c r="E13" s="29">
        <v>37950531.81</v>
      </c>
      <c r="F13" s="29">
        <v>75024320.27999997</v>
      </c>
      <c r="G13" s="29">
        <v>45085769.78999999</v>
      </c>
      <c r="H13" s="29">
        <v>60487518.04</v>
      </c>
      <c r="I13" s="29">
        <v>66498834.370000005</v>
      </c>
      <c r="J13" s="29">
        <v>57645456.70999999</v>
      </c>
      <c r="K13" s="29">
        <v>430784817.35000014</v>
      </c>
    </row>
    <row r="14" spans="1:11" ht="12.75">
      <c r="A14" s="4" t="s">
        <v>23</v>
      </c>
      <c r="B14" s="5" t="s">
        <v>163</v>
      </c>
      <c r="C14" s="29">
        <v>766211</v>
      </c>
      <c r="D14" s="29">
        <v>737950.34</v>
      </c>
      <c r="E14" s="29">
        <v>546157</v>
      </c>
      <c r="F14" s="29">
        <v>789780.4</v>
      </c>
      <c r="G14" s="29">
        <v>200771</v>
      </c>
      <c r="H14" s="29">
        <v>1052024</v>
      </c>
      <c r="I14" s="29">
        <v>1077725.48</v>
      </c>
      <c r="J14" s="29">
        <v>505705.4</v>
      </c>
      <c r="K14" s="29">
        <v>5676324.620000001</v>
      </c>
    </row>
    <row r="15" spans="1:11" ht="12.75">
      <c r="A15" s="4" t="s">
        <v>24</v>
      </c>
      <c r="B15" s="5" t="s">
        <v>163</v>
      </c>
      <c r="C15" s="29">
        <v>23373265.669999998</v>
      </c>
      <c r="D15" s="29">
        <v>66223282.019999996</v>
      </c>
      <c r="E15" s="29">
        <v>38496688.81</v>
      </c>
      <c r="F15" s="29">
        <v>75814100.67999996</v>
      </c>
      <c r="G15" s="29">
        <v>45286540.78999999</v>
      </c>
      <c r="H15" s="29">
        <v>61539542.04</v>
      </c>
      <c r="I15" s="29">
        <v>67576559.85</v>
      </c>
      <c r="J15" s="29">
        <v>58151162.109999985</v>
      </c>
      <c r="K15" s="29">
        <v>436461141.97000015</v>
      </c>
    </row>
    <row r="16" spans="1:11" ht="12.75">
      <c r="A16" s="4" t="s">
        <v>18</v>
      </c>
      <c r="B16" s="5" t="s">
        <v>163</v>
      </c>
      <c r="C16" s="29">
        <v>202405494</v>
      </c>
      <c r="D16" s="29">
        <v>452149981</v>
      </c>
      <c r="E16" s="29">
        <v>149104704</v>
      </c>
      <c r="F16" s="29">
        <v>531147870</v>
      </c>
      <c r="G16" s="29">
        <v>103757799</v>
      </c>
      <c r="H16" s="29">
        <v>189767712.76</v>
      </c>
      <c r="I16" s="29">
        <v>108245224.64</v>
      </c>
      <c r="J16" s="29">
        <v>200224082.35</v>
      </c>
      <c r="K16" s="29">
        <v>1936802867.7500002</v>
      </c>
    </row>
    <row r="17" spans="1:11" ht="12.75">
      <c r="A17" s="4" t="s">
        <v>19</v>
      </c>
      <c r="B17" s="5" t="s">
        <v>163</v>
      </c>
      <c r="C17" s="29">
        <v>169579083</v>
      </c>
      <c r="D17" s="29">
        <v>401786513.6</v>
      </c>
      <c r="E17" s="29">
        <v>128947154.78</v>
      </c>
      <c r="F17" s="29">
        <v>470667760.16999996</v>
      </c>
      <c r="G17" s="29">
        <v>86850413.22</v>
      </c>
      <c r="H17" s="29">
        <v>123756888.89</v>
      </c>
      <c r="I17" s="29">
        <v>86186720.07000001</v>
      </c>
      <c r="J17" s="29">
        <v>165034078.58</v>
      </c>
      <c r="K17" s="29">
        <v>1632808612.3099995</v>
      </c>
    </row>
    <row r="18" spans="1:11" ht="12.75">
      <c r="A18" s="4" t="s">
        <v>20</v>
      </c>
      <c r="B18" s="5" t="s">
        <v>163</v>
      </c>
      <c r="C18" s="29">
        <v>136713687</v>
      </c>
      <c r="D18" s="29">
        <v>272251304.61</v>
      </c>
      <c r="E18" s="29">
        <v>61659298.41</v>
      </c>
      <c r="F18" s="29">
        <v>340849719.58</v>
      </c>
      <c r="G18" s="29">
        <v>22936035.49</v>
      </c>
      <c r="H18" s="29">
        <v>69187209.53999999</v>
      </c>
      <c r="I18" s="29">
        <v>37434520.739999995</v>
      </c>
      <c r="J18" s="29">
        <v>134577664.18</v>
      </c>
      <c r="K18" s="29">
        <v>1075609439.5499997</v>
      </c>
    </row>
    <row r="19" spans="1:11" ht="12.75">
      <c r="A19" s="4" t="s">
        <v>21</v>
      </c>
      <c r="B19" s="5" t="s">
        <v>163</v>
      </c>
      <c r="C19" s="29">
        <v>31204381</v>
      </c>
      <c r="D19" s="29">
        <v>125775471.03</v>
      </c>
      <c r="E19" s="29">
        <v>65740942.37</v>
      </c>
      <c r="F19" s="29">
        <v>120870594.93999998</v>
      </c>
      <c r="G19" s="29">
        <v>58918457.730000004</v>
      </c>
      <c r="H19" s="29">
        <v>51377550.1</v>
      </c>
      <c r="I19" s="29">
        <v>46600207.65999999</v>
      </c>
      <c r="J19" s="29">
        <v>28334578.63</v>
      </c>
      <c r="K19" s="29">
        <v>528822183.45999986</v>
      </c>
    </row>
    <row r="20" spans="1:11" ht="12.75">
      <c r="A20" s="4" t="s">
        <v>41</v>
      </c>
      <c r="B20" s="5" t="s">
        <v>163</v>
      </c>
      <c r="C20" s="29">
        <v>507762545</v>
      </c>
      <c r="D20" s="29">
        <v>900132872</v>
      </c>
      <c r="E20" s="29">
        <v>306599021</v>
      </c>
      <c r="F20" s="29">
        <v>1190614347.75</v>
      </c>
      <c r="G20" s="29">
        <v>292760378</v>
      </c>
      <c r="H20" s="29">
        <v>590379622.18</v>
      </c>
      <c r="I20" s="29">
        <v>394040083.03</v>
      </c>
      <c r="J20" s="29">
        <v>560842517.36</v>
      </c>
      <c r="K20" s="29">
        <v>4743131386.320001</v>
      </c>
    </row>
    <row r="21" spans="1:11" ht="12.75">
      <c r="A21" s="4" t="s">
        <v>36</v>
      </c>
      <c r="B21" s="5" t="s">
        <v>163</v>
      </c>
      <c r="C21" s="29">
        <v>252617955</v>
      </c>
      <c r="D21" s="29">
        <v>432306188</v>
      </c>
      <c r="E21" s="29">
        <v>147215580</v>
      </c>
      <c r="F21" s="29">
        <v>568269619.75</v>
      </c>
      <c r="G21" s="29">
        <v>142619136</v>
      </c>
      <c r="H21" s="29">
        <v>182418756.39000002</v>
      </c>
      <c r="I21" s="29">
        <v>178359755.87</v>
      </c>
      <c r="J21" s="29">
        <v>239922156.13</v>
      </c>
      <c r="K21" s="29">
        <v>2143729147.1399996</v>
      </c>
    </row>
    <row r="22" spans="1:11" ht="12.75">
      <c r="A22" s="4" t="s">
        <v>25</v>
      </c>
      <c r="B22" s="5" t="s">
        <v>26</v>
      </c>
      <c r="C22" s="29">
        <v>65818.77</v>
      </c>
      <c r="D22" s="29">
        <v>209951.1700000002</v>
      </c>
      <c r="E22" s="29">
        <v>100296.61000000003</v>
      </c>
      <c r="F22" s="29">
        <v>282575.44</v>
      </c>
      <c r="G22" s="29">
        <v>110639.93000000002</v>
      </c>
      <c r="H22" s="29">
        <v>166437.74999999994</v>
      </c>
      <c r="I22" s="29">
        <v>175654.48999999996</v>
      </c>
      <c r="J22" s="29">
        <v>188380.12000000014</v>
      </c>
      <c r="K22" s="29">
        <v>1299754.2799999972</v>
      </c>
    </row>
    <row r="23" spans="1:11" ht="12.75">
      <c r="A23" s="4" t="s">
        <v>27</v>
      </c>
      <c r="B23" s="5" t="s">
        <v>26</v>
      </c>
      <c r="C23" s="29">
        <v>56271.510000000024</v>
      </c>
      <c r="D23" s="29">
        <v>193851.04000000004</v>
      </c>
      <c r="E23" s="29">
        <v>69299.58000000003</v>
      </c>
      <c r="F23" s="29">
        <v>270255.73000000004</v>
      </c>
      <c r="G23" s="29">
        <v>40952.88999999999</v>
      </c>
      <c r="H23" s="29">
        <v>98100.82000000002</v>
      </c>
      <c r="I23" s="29">
        <v>80320.31</v>
      </c>
      <c r="J23" s="29">
        <v>138395.30000000002</v>
      </c>
      <c r="K23" s="29">
        <v>947447.1799999991</v>
      </c>
    </row>
    <row r="24" spans="1:11" ht="12.75">
      <c r="A24" s="4" t="s">
        <v>28</v>
      </c>
      <c r="B24" s="5" t="s">
        <v>26</v>
      </c>
      <c r="C24" s="29">
        <v>6586.89</v>
      </c>
      <c r="D24" s="29">
        <v>9868.47</v>
      </c>
      <c r="E24" s="29">
        <v>28459.81999999998</v>
      </c>
      <c r="F24" s="29">
        <v>5938.390000000003</v>
      </c>
      <c r="G24" s="29">
        <v>62510.54999999997</v>
      </c>
      <c r="H24" s="29">
        <v>61245.340000000026</v>
      </c>
      <c r="I24" s="29">
        <v>92415.89999999998</v>
      </c>
      <c r="J24" s="29">
        <v>46640.42</v>
      </c>
      <c r="K24" s="29">
        <v>313665.78</v>
      </c>
    </row>
    <row r="25" spans="1:11" ht="12.75">
      <c r="A25" s="4" t="s">
        <v>29</v>
      </c>
      <c r="B25" s="8" t="s">
        <v>30</v>
      </c>
      <c r="C25" s="29">
        <v>12659</v>
      </c>
      <c r="D25" s="29">
        <v>45313</v>
      </c>
      <c r="E25" s="29">
        <v>34344</v>
      </c>
      <c r="F25" s="29">
        <v>36702</v>
      </c>
      <c r="G25" s="29">
        <v>43215.41</v>
      </c>
      <c r="H25" s="29">
        <v>41037.91</v>
      </c>
      <c r="I25" s="29">
        <v>58156.39</v>
      </c>
      <c r="J25" s="29">
        <v>33913</v>
      </c>
      <c r="K25" s="29">
        <v>305340.71</v>
      </c>
    </row>
    <row r="26" spans="1:11" ht="12.75">
      <c r="A26" s="4" t="s">
        <v>31</v>
      </c>
      <c r="B26" s="5" t="s">
        <v>30</v>
      </c>
      <c r="C26" s="29">
        <v>7</v>
      </c>
      <c r="D26" s="29">
        <v>216426</v>
      </c>
      <c r="E26" s="29">
        <v>12384</v>
      </c>
      <c r="F26" s="29">
        <v>65019</v>
      </c>
      <c r="G26" s="29">
        <v>120</v>
      </c>
      <c r="H26" s="29">
        <v>13306</v>
      </c>
      <c r="I26" s="29">
        <v>1640.12</v>
      </c>
      <c r="J26" s="29">
        <v>5763</v>
      </c>
      <c r="K26" s="29">
        <v>314665.12</v>
      </c>
    </row>
    <row r="27" spans="1:11" ht="12.75">
      <c r="A27" s="4" t="s">
        <v>32</v>
      </c>
      <c r="B27" s="5" t="s">
        <v>30</v>
      </c>
      <c r="C27" s="29">
        <v>620</v>
      </c>
      <c r="D27" s="29">
        <v>1832</v>
      </c>
      <c r="E27" s="29">
        <v>14848</v>
      </c>
      <c r="F27" s="29">
        <v>3305</v>
      </c>
      <c r="G27" s="29">
        <v>37554</v>
      </c>
      <c r="H27" s="29">
        <v>34411.79</v>
      </c>
      <c r="I27" s="29">
        <v>29528</v>
      </c>
      <c r="J27" s="29">
        <v>14397</v>
      </c>
      <c r="K27" s="29">
        <v>136495.79</v>
      </c>
    </row>
    <row r="28" spans="1:11" ht="12.75">
      <c r="A28" s="4" t="s">
        <v>33</v>
      </c>
      <c r="B28" s="8" t="s">
        <v>30</v>
      </c>
      <c r="C28" s="29">
        <v>461302</v>
      </c>
      <c r="D28" s="29">
        <v>257965</v>
      </c>
      <c r="E28" s="29">
        <v>1108868</v>
      </c>
      <c r="F28" s="29">
        <v>1654459</v>
      </c>
      <c r="G28" s="29">
        <v>1496579</v>
      </c>
      <c r="H28" s="29">
        <v>122511</v>
      </c>
      <c r="I28" s="29">
        <v>93184</v>
      </c>
      <c r="J28" s="29">
        <v>45766</v>
      </c>
      <c r="K28" s="29">
        <v>5240634</v>
      </c>
    </row>
    <row r="29" spans="1:11" ht="12.75">
      <c r="A29" s="4" t="s">
        <v>34</v>
      </c>
      <c r="B29" s="8" t="s">
        <v>35</v>
      </c>
      <c r="C29" s="29">
        <v>51100.90000000001</v>
      </c>
      <c r="D29" s="29">
        <v>163510.93999999992</v>
      </c>
      <c r="E29" s="29">
        <v>111058.97</v>
      </c>
      <c r="F29" s="29">
        <v>142319.12999999998</v>
      </c>
      <c r="G29" s="29">
        <v>106901.31999999999</v>
      </c>
      <c r="H29" s="29">
        <v>76370.03</v>
      </c>
      <c r="I29" s="29">
        <v>89565.26999999999</v>
      </c>
      <c r="J29" s="29">
        <v>52119.590000000004</v>
      </c>
      <c r="K29" s="29">
        <v>792946.1500000005</v>
      </c>
    </row>
    <row r="30" spans="1:11" ht="22.5" customHeight="1" hidden="1">
      <c r="A30" s="13" t="s">
        <v>62</v>
      </c>
      <c r="B30" s="23"/>
      <c r="C30" s="15">
        <v>31408.500000000004</v>
      </c>
      <c r="D30" s="16">
        <v>119729.69000000006</v>
      </c>
      <c r="E30" s="16">
        <v>33111.369999999995</v>
      </c>
      <c r="F30" s="16">
        <v>169211.49000000017</v>
      </c>
      <c r="G30" s="16">
        <v>16222.769999999997</v>
      </c>
      <c r="H30" s="16">
        <v>36283.090000000004</v>
      </c>
      <c r="I30" s="14">
        <v>31649.59</v>
      </c>
      <c r="J30">
        <v>66404.94999999997</v>
      </c>
      <c r="K30" s="30">
        <v>504021.4500000009</v>
      </c>
    </row>
    <row r="31" spans="1:11" ht="22.5" customHeight="1" hidden="1">
      <c r="A31" s="13" t="s">
        <v>63</v>
      </c>
      <c r="B31" s="23"/>
      <c r="C31" s="15">
        <v>15148.82</v>
      </c>
      <c r="D31" s="16">
        <v>56943.32000000001</v>
      </c>
      <c r="E31" s="16">
        <v>18131.32</v>
      </c>
      <c r="F31" s="16">
        <v>80333.78</v>
      </c>
      <c r="G31" s="16">
        <v>10027.590000000002</v>
      </c>
      <c r="H31" s="16">
        <v>17777.620000000006</v>
      </c>
      <c r="I31" s="14">
        <v>17861.240000000005</v>
      </c>
      <c r="J31">
        <v>34252.210000000014</v>
      </c>
      <c r="K31" s="30">
        <v>250475.90000000029</v>
      </c>
    </row>
    <row r="32" spans="1:11" ht="22.5" customHeight="1" hidden="1">
      <c r="A32" s="13" t="s">
        <v>64</v>
      </c>
      <c r="B32" s="23"/>
      <c r="C32" s="15">
        <v>10422.91</v>
      </c>
      <c r="D32" s="16">
        <v>38762.609999999986</v>
      </c>
      <c r="E32" s="16">
        <v>5313.94</v>
      </c>
      <c r="F32" s="16">
        <v>56644.93000000004</v>
      </c>
      <c r="G32" s="16">
        <v>1182.58</v>
      </c>
      <c r="H32" s="16">
        <v>8121.0499999999965</v>
      </c>
      <c r="I32" s="14">
        <v>1703.13</v>
      </c>
      <c r="J32">
        <v>21346.489999999998</v>
      </c>
      <c r="K32" s="30">
        <v>143497.63999999993</v>
      </c>
    </row>
    <row r="33" spans="1:11" ht="22.5" customHeight="1" hidden="1">
      <c r="A33" s="13" t="s">
        <v>65</v>
      </c>
      <c r="B33" s="23"/>
      <c r="C33" s="15">
        <v>8595.26</v>
      </c>
      <c r="D33" s="16">
        <v>36352.22999999998</v>
      </c>
      <c r="E33" s="16">
        <v>11455.969999999998</v>
      </c>
      <c r="F33" s="16">
        <v>59708.38</v>
      </c>
      <c r="G33" s="16">
        <v>3999.119999999999</v>
      </c>
      <c r="H33" s="16">
        <v>15241.510000000002</v>
      </c>
      <c r="I33" s="14">
        <v>7345.810000000001</v>
      </c>
      <c r="J33">
        <v>24607.85</v>
      </c>
      <c r="K33" s="30">
        <v>167306.1300000002</v>
      </c>
    </row>
    <row r="34" spans="1:11" ht="22.5" customHeight="1" hidden="1">
      <c r="A34" s="13" t="s">
        <v>66</v>
      </c>
      <c r="B34" s="23"/>
      <c r="C34" s="15">
        <v>1358.3300000000002</v>
      </c>
      <c r="D34" s="16">
        <v>6852.960000000002</v>
      </c>
      <c r="E34" s="16">
        <v>2919.699999999999</v>
      </c>
      <c r="F34" s="16">
        <v>7070.219999999998</v>
      </c>
      <c r="G34" s="16">
        <v>182.54</v>
      </c>
      <c r="H34" s="16">
        <v>75.67</v>
      </c>
      <c r="I34" s="14">
        <v>104.97</v>
      </c>
      <c r="J34">
        <v>519.22</v>
      </c>
      <c r="K34" s="30">
        <v>19083.610000000004</v>
      </c>
    </row>
    <row r="35" spans="1:11" ht="22.5" customHeight="1" hidden="1">
      <c r="A35" s="13" t="s">
        <v>67</v>
      </c>
      <c r="B35" s="23"/>
      <c r="C35" s="15">
        <v>171878.28999999995</v>
      </c>
      <c r="D35" s="16">
        <v>817480.7800000003</v>
      </c>
      <c r="E35" s="16">
        <v>199165.45</v>
      </c>
      <c r="F35" s="16">
        <v>1208388.2600000002</v>
      </c>
      <c r="G35" s="16">
        <v>75480.84</v>
      </c>
      <c r="H35" s="16">
        <v>178890.70999999993</v>
      </c>
      <c r="I35" s="14">
        <v>119452.11</v>
      </c>
      <c r="J35">
        <v>368582.2199999998</v>
      </c>
      <c r="K35" s="30">
        <v>3139318.6600000025</v>
      </c>
    </row>
    <row r="36" spans="1:11" ht="22.5" customHeight="1" hidden="1">
      <c r="A36" s="13" t="s">
        <v>68</v>
      </c>
      <c r="B36" s="23"/>
      <c r="C36" s="15">
        <v>77948.05</v>
      </c>
      <c r="D36" s="16">
        <v>348380.06000000006</v>
      </c>
      <c r="E36" s="16">
        <v>103081.26999999997</v>
      </c>
      <c r="F36" s="16">
        <v>534489.1999999998</v>
      </c>
      <c r="G36" s="16">
        <v>49514.20999999999</v>
      </c>
      <c r="H36" s="16">
        <v>81927.12000000004</v>
      </c>
      <c r="I36" s="14">
        <v>69631.43999999999</v>
      </c>
      <c r="J36">
        <v>173065.46000000002</v>
      </c>
      <c r="K36" s="30">
        <v>1438036.8099999998</v>
      </c>
    </row>
    <row r="37" spans="1:11" ht="22.5" customHeight="1" hidden="1">
      <c r="A37" s="13" t="s">
        <v>69</v>
      </c>
      <c r="B37" s="23"/>
      <c r="C37" s="15">
        <v>68010.04000000001</v>
      </c>
      <c r="D37" s="16">
        <v>322264.4099999998</v>
      </c>
      <c r="E37" s="16">
        <v>51343.00000000001</v>
      </c>
      <c r="F37" s="16">
        <v>481726.84999999986</v>
      </c>
      <c r="G37" s="16">
        <v>6104.370000000001</v>
      </c>
      <c r="H37" s="16">
        <v>59658.490000000005</v>
      </c>
      <c r="I37" s="14">
        <v>10787.06</v>
      </c>
      <c r="J37">
        <v>142229.68999999992</v>
      </c>
      <c r="K37" s="30">
        <v>1142123.9099999997</v>
      </c>
    </row>
    <row r="38" spans="1:11" ht="22.5" customHeight="1" hidden="1">
      <c r="A38" s="13" t="s">
        <v>70</v>
      </c>
      <c r="B38" s="23"/>
      <c r="C38" s="15">
        <v>19773.32999999999</v>
      </c>
      <c r="D38" s="16">
        <v>102587.05000000005</v>
      </c>
      <c r="E38" s="16">
        <v>32820.04</v>
      </c>
      <c r="F38" s="16">
        <v>190984.46000000002</v>
      </c>
      <c r="G38" s="16">
        <v>9348.85</v>
      </c>
      <c r="H38" s="16">
        <v>38570.55000000001</v>
      </c>
      <c r="I38" s="14">
        <v>16580.21</v>
      </c>
      <c r="J38">
        <v>62141.08999999999</v>
      </c>
      <c r="K38" s="30">
        <v>472805.5799999999</v>
      </c>
    </row>
    <row r="39" spans="1:11" ht="22.5" customHeight="1" hidden="1">
      <c r="A39" s="13" t="s">
        <v>71</v>
      </c>
      <c r="B39" s="23"/>
      <c r="C39" s="15">
        <v>83158.36</v>
      </c>
      <c r="D39" s="25">
        <v>458924.48</v>
      </c>
      <c r="E39" s="25">
        <v>179331.37</v>
      </c>
      <c r="F39" s="25">
        <v>447062.52</v>
      </c>
      <c r="G39" s="25">
        <v>7634</v>
      </c>
      <c r="H39" s="25">
        <v>3405.15</v>
      </c>
      <c r="I39" s="14">
        <v>5645.2</v>
      </c>
      <c r="J39">
        <v>27147.07</v>
      </c>
      <c r="K39" s="30">
        <v>1212308.1500000001</v>
      </c>
    </row>
    <row r="40" spans="1:11" ht="22.5" customHeight="1" hidden="1">
      <c r="A40" s="13" t="s">
        <v>128</v>
      </c>
      <c r="B40" s="23"/>
      <c r="C40" s="25">
        <v>1820802</v>
      </c>
      <c r="D40" s="25">
        <v>6309494</v>
      </c>
      <c r="E40" s="25">
        <v>4716013</v>
      </c>
      <c r="F40" s="25">
        <v>5580087.06</v>
      </c>
      <c r="G40" s="25">
        <v>5555612</v>
      </c>
      <c r="H40" s="25">
        <v>3588003</v>
      </c>
      <c r="I40" s="25">
        <v>5032624</v>
      </c>
      <c r="J40" s="25">
        <v>2816691.6</v>
      </c>
      <c r="K40" s="25">
        <v>35419326.66</v>
      </c>
    </row>
    <row r="41" spans="1:11" ht="12.75">
      <c r="A41" s="4" t="s">
        <v>72</v>
      </c>
      <c r="B41" s="26" t="s">
        <v>76</v>
      </c>
      <c r="C41" s="27">
        <f aca="true" t="shared" si="1" ref="C41:K45">+IF(C30=0,0,C35/C30)</f>
        <v>5.472349523218235</v>
      </c>
      <c r="D41" s="27">
        <f t="shared" si="1"/>
        <v>6.8277198412524065</v>
      </c>
      <c r="E41" s="27">
        <f t="shared" si="1"/>
        <v>6.015016896008834</v>
      </c>
      <c r="F41" s="27">
        <f t="shared" si="1"/>
        <v>7.141289637009869</v>
      </c>
      <c r="G41" s="27">
        <f t="shared" si="1"/>
        <v>4.652771382445785</v>
      </c>
      <c r="H41" s="27">
        <f t="shared" si="1"/>
        <v>4.9304155186341605</v>
      </c>
      <c r="I41" s="27">
        <f t="shared" si="1"/>
        <v>3.7742071856223096</v>
      </c>
      <c r="J41" s="27">
        <f t="shared" si="1"/>
        <v>5.550523266714303</v>
      </c>
      <c r="K41" s="27">
        <f t="shared" si="1"/>
        <v>6.228541781307119</v>
      </c>
    </row>
    <row r="42" spans="1:11" ht="12.75">
      <c r="A42" s="4" t="s">
        <v>61</v>
      </c>
      <c r="B42" s="26" t="s">
        <v>76</v>
      </c>
      <c r="C42" s="27">
        <f t="shared" si="1"/>
        <v>5.1454865791527</v>
      </c>
      <c r="D42" s="27">
        <f t="shared" si="1"/>
        <v>6.1180145449896495</v>
      </c>
      <c r="E42" s="27">
        <f t="shared" si="1"/>
        <v>5.685260091377791</v>
      </c>
      <c r="F42" s="27">
        <f t="shared" si="1"/>
        <v>6.653355537359251</v>
      </c>
      <c r="G42" s="27">
        <f t="shared" si="1"/>
        <v>4.9377976163764155</v>
      </c>
      <c r="H42" s="27">
        <f t="shared" si="1"/>
        <v>4.6084413999174245</v>
      </c>
      <c r="I42" s="27">
        <f t="shared" si="1"/>
        <v>3.898466175920595</v>
      </c>
      <c r="J42" s="27">
        <f aca="true" t="shared" si="2" ref="J42:K45">+IF(J31=0,0,J36/J31)</f>
        <v>5.052680104437055</v>
      </c>
      <c r="K42" s="31">
        <f t="shared" si="2"/>
        <v>5.741218256926108</v>
      </c>
    </row>
    <row r="43" spans="1:11" ht="12.75">
      <c r="A43" s="4" t="s">
        <v>73</v>
      </c>
      <c r="B43" s="26" t="s">
        <v>76</v>
      </c>
      <c r="C43" s="27">
        <f t="shared" si="1"/>
        <v>6.525052984243365</v>
      </c>
      <c r="D43" s="27">
        <f t="shared" si="1"/>
        <v>8.313795433279646</v>
      </c>
      <c r="E43" s="27">
        <f t="shared" si="1"/>
        <v>9.661945750234292</v>
      </c>
      <c r="F43" s="27">
        <f t="shared" si="1"/>
        <v>8.504324217542498</v>
      </c>
      <c r="G43" s="27">
        <f t="shared" si="1"/>
        <v>5.161908708078947</v>
      </c>
      <c r="H43" s="27">
        <f t="shared" si="1"/>
        <v>7.3461547459995975</v>
      </c>
      <c r="I43" s="27">
        <f t="shared" si="1"/>
        <v>6.333668011249874</v>
      </c>
      <c r="J43" s="27">
        <f t="shared" si="2"/>
        <v>6.662907578716685</v>
      </c>
      <c r="K43" s="31">
        <f t="shared" si="2"/>
        <v>7.959182534291158</v>
      </c>
    </row>
    <row r="44" spans="1:11" ht="12.75">
      <c r="A44" s="4" t="s">
        <v>74</v>
      </c>
      <c r="B44" s="36" t="s">
        <v>76</v>
      </c>
      <c r="C44" s="27">
        <f t="shared" si="1"/>
        <v>2.3004923643961894</v>
      </c>
      <c r="D44" s="27">
        <f t="shared" si="1"/>
        <v>2.822029074970094</v>
      </c>
      <c r="E44" s="27">
        <f t="shared" si="1"/>
        <v>2.864885295614427</v>
      </c>
      <c r="F44" s="27">
        <f t="shared" si="1"/>
        <v>3.1986206961233923</v>
      </c>
      <c r="G44" s="27">
        <f t="shared" si="1"/>
        <v>2.337726799895978</v>
      </c>
      <c r="H44" s="27">
        <f t="shared" si="1"/>
        <v>2.530625246448679</v>
      </c>
      <c r="I44" s="27">
        <f t="shared" si="1"/>
        <v>2.257097583520401</v>
      </c>
      <c r="J44" s="27">
        <f t="shared" si="2"/>
        <v>2.525254745944891</v>
      </c>
      <c r="K44" s="31">
        <f t="shared" si="2"/>
        <v>2.8259907751138544</v>
      </c>
    </row>
    <row r="45" spans="1:11" ht="12.75">
      <c r="A45" s="4" t="s">
        <v>75</v>
      </c>
      <c r="B45" s="39" t="s">
        <v>76</v>
      </c>
      <c r="C45" s="37">
        <f t="shared" si="1"/>
        <v>61.22102876326076</v>
      </c>
      <c r="D45" s="37">
        <f t="shared" si="1"/>
        <v>66.96733674207931</v>
      </c>
      <c r="E45" s="37">
        <f t="shared" si="1"/>
        <v>61.42116313319864</v>
      </c>
      <c r="F45" s="37">
        <f t="shared" si="1"/>
        <v>63.23176930845152</v>
      </c>
      <c r="G45" s="37">
        <f t="shared" si="1"/>
        <v>41.82097074613783</v>
      </c>
      <c r="H45" s="37">
        <f t="shared" si="1"/>
        <v>45</v>
      </c>
      <c r="I45" s="37">
        <f t="shared" si="1"/>
        <v>53.779175002381635</v>
      </c>
      <c r="J45" s="37">
        <f t="shared" si="2"/>
        <v>52.28433034166634</v>
      </c>
      <c r="K45" s="38">
        <f t="shared" si="2"/>
        <v>63.52614363844157</v>
      </c>
    </row>
    <row r="46" spans="1:11" ht="12.75">
      <c r="A46" s="4" t="s">
        <v>125</v>
      </c>
      <c r="B46" s="26" t="s">
        <v>126</v>
      </c>
      <c r="C46" s="27">
        <f>+C29/C40*1000</f>
        <v>28.065050455788167</v>
      </c>
      <c r="D46" s="27">
        <f aca="true" t="shared" si="3" ref="D46:K46">+D29/D40*1000</f>
        <v>25.91506387041495</v>
      </c>
      <c r="E46" s="27">
        <f t="shared" si="3"/>
        <v>23.54933499971268</v>
      </c>
      <c r="F46" s="27">
        <f t="shared" si="3"/>
        <v>25.504822500027444</v>
      </c>
      <c r="G46" s="27">
        <f t="shared" si="3"/>
        <v>19.242042100852256</v>
      </c>
      <c r="H46" s="27">
        <f t="shared" si="3"/>
        <v>21.28482891458006</v>
      </c>
      <c r="I46" s="27">
        <f t="shared" si="3"/>
        <v>17.796932574338953</v>
      </c>
      <c r="J46" s="27">
        <f t="shared" si="3"/>
        <v>18.503832652463622</v>
      </c>
      <c r="K46" s="27">
        <f t="shared" si="3"/>
        <v>22.38738634451501</v>
      </c>
    </row>
    <row r="47" spans="1:11" ht="12.75">
      <c r="A47" s="4" t="s">
        <v>127</v>
      </c>
      <c r="B47" s="56" t="s">
        <v>164</v>
      </c>
      <c r="C47" s="33">
        <f>+C11/C22</f>
        <v>-69.51044512074594</v>
      </c>
      <c r="D47" s="33">
        <f aca="true" t="shared" si="4" ref="D47:K47">+D11/D22</f>
        <v>-74.971028120491</v>
      </c>
      <c r="E47" s="33">
        <f t="shared" si="4"/>
        <v>-241.07811510279353</v>
      </c>
      <c r="F47" s="33">
        <f t="shared" si="4"/>
        <v>-15.379102196567402</v>
      </c>
      <c r="G47" s="33">
        <f t="shared" si="4"/>
        <v>-357.3864120304486</v>
      </c>
      <c r="H47" s="33">
        <f t="shared" si="4"/>
        <v>-240.6664327053208</v>
      </c>
      <c r="I47" s="33">
        <f t="shared" si="4"/>
        <v>-348.34784758419795</v>
      </c>
      <c r="J47" s="33">
        <f t="shared" si="4"/>
        <v>-75.9301810084843</v>
      </c>
      <c r="K47" s="33">
        <f t="shared" si="4"/>
        <v>-156.8990475799783</v>
      </c>
    </row>
    <row r="48" spans="1:11" ht="12.75">
      <c r="A48" s="22"/>
      <c r="B48" s="34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2.75">
      <c r="A49" s="43" t="s">
        <v>38</v>
      </c>
      <c r="K49" s="30"/>
    </row>
    <row r="50" spans="1:11" ht="12.75">
      <c r="A50" s="3" t="s">
        <v>14</v>
      </c>
      <c r="B50" s="9" t="s">
        <v>37</v>
      </c>
      <c r="C50" s="10">
        <f aca="true" t="shared" si="5" ref="C50:C61">+C6/$K6</f>
        <v>0.06389578163771713</v>
      </c>
      <c r="D50" s="10">
        <f aca="true" t="shared" si="6" ref="D50:K50">+D6/$K6</f>
        <v>0.1513647642679901</v>
      </c>
      <c r="E50" s="10">
        <f t="shared" si="6"/>
        <v>0.08064516129032258</v>
      </c>
      <c r="F50" s="10">
        <f t="shared" si="6"/>
        <v>0.18176178660049627</v>
      </c>
      <c r="G50" s="10">
        <f t="shared" si="6"/>
        <v>0.08622828784119106</v>
      </c>
      <c r="H50" s="10">
        <f t="shared" si="6"/>
        <v>0.1501240694789082</v>
      </c>
      <c r="I50" s="10">
        <f t="shared" si="6"/>
        <v>0.1327543424317618</v>
      </c>
      <c r="J50" s="10">
        <f t="shared" si="6"/>
        <v>0.1532258064516129</v>
      </c>
      <c r="K50" s="10">
        <f t="shared" si="6"/>
        <v>1</v>
      </c>
    </row>
    <row r="51" spans="1:11" ht="12.75">
      <c r="A51" s="3" t="s">
        <v>13</v>
      </c>
      <c r="B51" s="9" t="s">
        <v>37</v>
      </c>
      <c r="C51" s="10">
        <f t="shared" si="5"/>
        <v>0.06855744360167539</v>
      </c>
      <c r="D51" s="10">
        <f aca="true" t="shared" si="7" ref="D51:K60">+D7/$K7</f>
        <v>0.16146495730798213</v>
      </c>
      <c r="E51" s="10">
        <f t="shared" si="7"/>
        <v>0.09934314847524275</v>
      </c>
      <c r="F51" s="10">
        <f t="shared" si="7"/>
        <v>0.20999779396197024</v>
      </c>
      <c r="G51" s="10">
        <f t="shared" si="7"/>
        <v>0.09924950290116206</v>
      </c>
      <c r="H51" s="10">
        <f t="shared" si="7"/>
        <v>0.1149386528954619</v>
      </c>
      <c r="I51" s="10">
        <f t="shared" si="7"/>
        <v>0.12599882443342572</v>
      </c>
      <c r="J51" s="10">
        <f t="shared" si="7"/>
        <v>0.12044967642307959</v>
      </c>
      <c r="K51" s="10">
        <f t="shared" si="7"/>
        <v>1</v>
      </c>
    </row>
    <row r="52" spans="1:11" ht="12.75">
      <c r="A52" s="4" t="s">
        <v>39</v>
      </c>
      <c r="B52" s="9" t="s">
        <v>37</v>
      </c>
      <c r="C52" s="10">
        <f t="shared" si="5"/>
        <v>0.07566733688168785</v>
      </c>
      <c r="D52" s="10">
        <f t="shared" si="7"/>
        <v>0.18296860038640836</v>
      </c>
      <c r="E52" s="10">
        <f t="shared" si="7"/>
        <v>0.09952685993681983</v>
      </c>
      <c r="F52" s="10">
        <f t="shared" si="7"/>
        <v>0.23223988234421555</v>
      </c>
      <c r="G52" s="10">
        <f t="shared" si="7"/>
        <v>0.09472879705342557</v>
      </c>
      <c r="H52" s="10">
        <f t="shared" si="7"/>
        <v>0.09919210834861937</v>
      </c>
      <c r="I52" s="10">
        <f t="shared" si="7"/>
        <v>0.10515578068732985</v>
      </c>
      <c r="J52" s="10">
        <f t="shared" si="7"/>
        <v>0.11052063436149363</v>
      </c>
      <c r="K52" s="10">
        <f t="shared" si="7"/>
        <v>1</v>
      </c>
    </row>
    <row r="53" spans="1:11" ht="12.75">
      <c r="A53" s="4" t="s">
        <v>40</v>
      </c>
      <c r="B53" s="9" t="s">
        <v>37</v>
      </c>
      <c r="C53" s="10">
        <f t="shared" si="5"/>
        <v>1.103942652329749</v>
      </c>
      <c r="D53" s="10">
        <f t="shared" si="7"/>
        <v>1.1326164874551972</v>
      </c>
      <c r="E53" s="10">
        <f t="shared" si="7"/>
        <v>1.0017921146953406</v>
      </c>
      <c r="F53" s="10">
        <f t="shared" si="7"/>
        <v>1.1057347670250897</v>
      </c>
      <c r="G53" s="10">
        <f t="shared" si="7"/>
        <v>0.9543010752688172</v>
      </c>
      <c r="H53" s="10">
        <f t="shared" si="7"/>
        <v>0.8629032258064516</v>
      </c>
      <c r="I53" s="10">
        <f t="shared" si="7"/>
        <v>0.8342293906810035</v>
      </c>
      <c r="J53" s="10">
        <f t="shared" si="7"/>
        <v>0.9175627240143369</v>
      </c>
      <c r="K53" s="10">
        <f t="shared" si="7"/>
        <v>1</v>
      </c>
    </row>
    <row r="54" spans="1:11" ht="12.75">
      <c r="A54" s="4" t="s">
        <v>15</v>
      </c>
      <c r="B54" s="9" t="s">
        <v>37</v>
      </c>
      <c r="C54" s="10">
        <f t="shared" si="5"/>
        <v>0.0880914935484564</v>
      </c>
      <c r="D54" s="10">
        <f t="shared" si="7"/>
        <v>0.2452604851162274</v>
      </c>
      <c r="E54" s="10">
        <f t="shared" si="7"/>
        <v>0.04476765771977475</v>
      </c>
      <c r="F54" s="10">
        <f t="shared" si="7"/>
        <v>0.36395685338606476</v>
      </c>
      <c r="G54" s="10">
        <f t="shared" si="7"/>
        <v>0.0012616240801188706</v>
      </c>
      <c r="H54" s="10">
        <f t="shared" si="7"/>
        <v>0.05972092669877653</v>
      </c>
      <c r="I54" s="10">
        <f t="shared" si="7"/>
        <v>0.004249925098215426</v>
      </c>
      <c r="J54" s="10">
        <f t="shared" si="7"/>
        <v>0.192691034352366</v>
      </c>
      <c r="K54" s="10">
        <f t="shared" si="7"/>
        <v>1</v>
      </c>
    </row>
    <row r="55" spans="1:11" ht="12.75">
      <c r="A55" s="4" t="s">
        <v>16</v>
      </c>
      <c r="B55" s="9" t="s">
        <v>37</v>
      </c>
      <c r="C55" s="10">
        <f t="shared" si="5"/>
        <v>0.02243459677190419</v>
      </c>
      <c r="D55" s="10">
        <f t="shared" si="7"/>
        <v>0.07718451903969813</v>
      </c>
      <c r="E55" s="10">
        <f t="shared" si="7"/>
        <v>0.1185666304841345</v>
      </c>
      <c r="F55" s="10">
        <f t="shared" si="7"/>
        <v>0.021310018753022547</v>
      </c>
      <c r="G55" s="10">
        <f t="shared" si="7"/>
        <v>0.19389578364861282</v>
      </c>
      <c r="H55" s="10">
        <f t="shared" si="7"/>
        <v>0.19642003914505676</v>
      </c>
      <c r="I55" s="10">
        <f t="shared" si="7"/>
        <v>0.30004806018719016</v>
      </c>
      <c r="J55" s="10">
        <f t="shared" si="7"/>
        <v>0.07014035197038089</v>
      </c>
      <c r="K55" s="10">
        <f t="shared" si="7"/>
        <v>1</v>
      </c>
    </row>
    <row r="56" spans="1:11" ht="12.75">
      <c r="A56" s="7" t="s">
        <v>17</v>
      </c>
      <c r="B56" s="9" t="s">
        <v>37</v>
      </c>
      <c r="C56" s="10">
        <f t="shared" si="5"/>
        <v>0.09360455628797412</v>
      </c>
      <c r="D56" s="10">
        <f t="shared" si="7"/>
        <v>0.18572849266439018</v>
      </c>
      <c r="E56" s="10">
        <f t="shared" si="7"/>
        <v>0.08206752909287642</v>
      </c>
      <c r="F56" s="10">
        <f t="shared" si="7"/>
        <v>0.20360233582427198</v>
      </c>
      <c r="G56" s="10">
        <f t="shared" si="7"/>
        <v>0.08139980095172976</v>
      </c>
      <c r="H56" s="10">
        <f t="shared" si="7"/>
        <v>0.1310786591464971</v>
      </c>
      <c r="I56" s="10">
        <f t="shared" si="7"/>
        <v>0.10362118761465083</v>
      </c>
      <c r="J56" s="10">
        <f t="shared" si="7"/>
        <v>0.11889743841760957</v>
      </c>
      <c r="K56" s="10">
        <f t="shared" si="7"/>
        <v>1</v>
      </c>
    </row>
    <row r="57" spans="1:11" ht="12.75">
      <c r="A57" s="4" t="s">
        <v>22</v>
      </c>
      <c r="B57" s="9" t="s">
        <v>37</v>
      </c>
      <c r="C57" s="10">
        <f t="shared" si="5"/>
        <v>0.05247876378064741</v>
      </c>
      <c r="D57" s="10">
        <f t="shared" si="7"/>
        <v>0.15201401962779731</v>
      </c>
      <c r="E57" s="10">
        <f t="shared" si="7"/>
        <v>0.08809626124582356</v>
      </c>
      <c r="F57" s="10">
        <f t="shared" si="7"/>
        <v>0.17415729909312216</v>
      </c>
      <c r="G57" s="10">
        <f t="shared" si="7"/>
        <v>0.10465960724277132</v>
      </c>
      <c r="H57" s="10">
        <f t="shared" si="7"/>
        <v>0.1404123720331946</v>
      </c>
      <c r="I57" s="10">
        <f t="shared" si="7"/>
        <v>0.15436670860192278</v>
      </c>
      <c r="J57" s="10">
        <f t="shared" si="7"/>
        <v>0.13381496837472046</v>
      </c>
      <c r="K57" s="10">
        <f t="shared" si="7"/>
        <v>1</v>
      </c>
    </row>
    <row r="58" spans="1:11" ht="12.75">
      <c r="A58" s="4" t="s">
        <v>23</v>
      </c>
      <c r="B58" s="9" t="s">
        <v>37</v>
      </c>
      <c r="C58" s="10">
        <f t="shared" si="5"/>
        <v>0.1349836472178365</v>
      </c>
      <c r="D58" s="10">
        <f t="shared" si="7"/>
        <v>0.13000495732747572</v>
      </c>
      <c r="E58" s="10">
        <f t="shared" si="7"/>
        <v>0.09621666070253747</v>
      </c>
      <c r="F58" s="10">
        <f t="shared" si="7"/>
        <v>0.1391358762705858</v>
      </c>
      <c r="G58" s="10">
        <f t="shared" si="7"/>
        <v>0.035369893979037434</v>
      </c>
      <c r="H58" s="10">
        <f t="shared" si="7"/>
        <v>0.18533541867801068</v>
      </c>
      <c r="I58" s="10">
        <f t="shared" si="7"/>
        <v>0.18986325697489792</v>
      </c>
      <c r="J58" s="10">
        <f t="shared" si="7"/>
        <v>0.08909028884961832</v>
      </c>
      <c r="K58" s="10">
        <f t="shared" si="7"/>
        <v>1</v>
      </c>
    </row>
    <row r="59" spans="1:11" ht="12.75">
      <c r="A59" s="4" t="s">
        <v>24</v>
      </c>
      <c r="B59" s="9" t="s">
        <v>37</v>
      </c>
      <c r="C59" s="10">
        <f t="shared" si="5"/>
        <v>0.053551767665966796</v>
      </c>
      <c r="D59" s="10">
        <f t="shared" si="7"/>
        <v>0.15172778433630138</v>
      </c>
      <c r="E59" s="10">
        <f t="shared" si="7"/>
        <v>0.08820186978442641</v>
      </c>
      <c r="F59" s="10">
        <f t="shared" si="7"/>
        <v>0.1737018336565022</v>
      </c>
      <c r="G59" s="10">
        <f t="shared" si="7"/>
        <v>0.10375847111061431</v>
      </c>
      <c r="H59" s="10">
        <f t="shared" si="7"/>
        <v>0.14099661143312014</v>
      </c>
      <c r="I59" s="10">
        <f t="shared" si="7"/>
        <v>0.1548283532068585</v>
      </c>
      <c r="J59" s="10">
        <f t="shared" si="7"/>
        <v>0.13323330880620976</v>
      </c>
      <c r="K59" s="10">
        <f t="shared" si="7"/>
        <v>1</v>
      </c>
    </row>
    <row r="60" spans="1:11" ht="12.75">
      <c r="A60" s="4" t="s">
        <v>18</v>
      </c>
      <c r="B60" s="9" t="s">
        <v>37</v>
      </c>
      <c r="C60" s="10">
        <f t="shared" si="5"/>
        <v>0.10450495368954928</v>
      </c>
      <c r="D60" s="10">
        <f t="shared" si="7"/>
        <v>0.23345173044134654</v>
      </c>
      <c r="E60" s="10">
        <f t="shared" si="7"/>
        <v>0.07698496655636211</v>
      </c>
      <c r="F60" s="10">
        <f t="shared" si="7"/>
        <v>0.274239510300312</v>
      </c>
      <c r="G60" s="10">
        <f t="shared" si="7"/>
        <v>0.05357168802653431</v>
      </c>
      <c r="H60" s="10">
        <f t="shared" si="7"/>
        <v>0.09797988010026787</v>
      </c>
      <c r="I60" s="10">
        <f t="shared" si="7"/>
        <v>0.05588861233242047</v>
      </c>
      <c r="J60" s="10">
        <f t="shared" si="7"/>
        <v>0.1033786585532073</v>
      </c>
      <c r="K60" s="10">
        <f t="shared" si="7"/>
        <v>1</v>
      </c>
    </row>
    <row r="61" spans="1:11" ht="12.75">
      <c r="A61" s="4" t="s">
        <v>19</v>
      </c>
      <c r="B61" s="9" t="s">
        <v>37</v>
      </c>
      <c r="C61" s="10">
        <f t="shared" si="5"/>
        <v>0.10385729332973673</v>
      </c>
      <c r="D61" s="10">
        <f aca="true" t="shared" si="8" ref="D61:K61">+D17/$K17</f>
        <v>0.24607079517517771</v>
      </c>
      <c r="E61" s="10">
        <f t="shared" si="8"/>
        <v>0.07897260818435622</v>
      </c>
      <c r="F61" s="10">
        <f t="shared" si="8"/>
        <v>0.2882565394508347</v>
      </c>
      <c r="G61" s="10">
        <f t="shared" si="8"/>
        <v>0.05319081034067383</v>
      </c>
      <c r="H61" s="10">
        <f t="shared" si="8"/>
        <v>0.07579387318083544</v>
      </c>
      <c r="I61" s="10">
        <f t="shared" si="8"/>
        <v>0.05278433701306133</v>
      </c>
      <c r="J61" s="10">
        <f t="shared" si="8"/>
        <v>0.1010737433253244</v>
      </c>
      <c r="K61" s="10">
        <f t="shared" si="8"/>
        <v>1</v>
      </c>
    </row>
    <row r="62" spans="1:11" ht="12.75">
      <c r="A62" s="4" t="s">
        <v>20</v>
      </c>
      <c r="B62" s="9" t="s">
        <v>37</v>
      </c>
      <c r="C62" s="10">
        <f aca="true" t="shared" si="9" ref="C62:C71">+C18/$K18</f>
        <v>0.1271034652291603</v>
      </c>
      <c r="D62" s="10">
        <f aca="true" t="shared" si="10" ref="D62:K70">+D18/$K18</f>
        <v>0.2531135322909598</v>
      </c>
      <c r="E62" s="10">
        <f t="shared" si="10"/>
        <v>0.05732498818139441</v>
      </c>
      <c r="F62" s="10">
        <f t="shared" si="10"/>
        <v>0.3168898552271915</v>
      </c>
      <c r="G62" s="10">
        <f t="shared" si="10"/>
        <v>0.021323758091594747</v>
      </c>
      <c r="H62" s="10">
        <f t="shared" si="10"/>
        <v>0.06432372847987063</v>
      </c>
      <c r="I62" s="10">
        <f t="shared" si="10"/>
        <v>0.03480307941111171</v>
      </c>
      <c r="J62" s="10">
        <f t="shared" si="10"/>
        <v>0.12511759308871717</v>
      </c>
      <c r="K62" s="10">
        <f t="shared" si="10"/>
        <v>1</v>
      </c>
    </row>
    <row r="63" spans="1:11" ht="12.75">
      <c r="A63" s="4" t="s">
        <v>21</v>
      </c>
      <c r="B63" s="9" t="s">
        <v>37</v>
      </c>
      <c r="C63" s="10">
        <f t="shared" si="9"/>
        <v>0.059007322264422936</v>
      </c>
      <c r="D63" s="10">
        <f t="shared" si="10"/>
        <v>0.2378407619118226</v>
      </c>
      <c r="E63" s="10">
        <f t="shared" si="10"/>
        <v>0.12431578028717974</v>
      </c>
      <c r="F63" s="10">
        <f t="shared" si="10"/>
        <v>0.22856566672215375</v>
      </c>
      <c r="G63" s="10">
        <f t="shared" si="10"/>
        <v>0.11141449729757148</v>
      </c>
      <c r="H63" s="10">
        <f t="shared" si="10"/>
        <v>0.09715468016837876</v>
      </c>
      <c r="I63" s="10">
        <f t="shared" si="10"/>
        <v>0.08812075044791466</v>
      </c>
      <c r="J63" s="10">
        <f t="shared" si="10"/>
        <v>0.05358054090055628</v>
      </c>
      <c r="K63" s="10">
        <f t="shared" si="10"/>
        <v>1</v>
      </c>
    </row>
    <row r="64" spans="1:11" ht="12.75">
      <c r="A64" s="4" t="s">
        <v>41</v>
      </c>
      <c r="B64" s="11" t="s">
        <v>37</v>
      </c>
      <c r="C64" s="10">
        <f t="shared" si="9"/>
        <v>0.10705217790602928</v>
      </c>
      <c r="D64" s="10">
        <f t="shared" si="10"/>
        <v>0.1897760780138068</v>
      </c>
      <c r="E64" s="10">
        <f t="shared" si="10"/>
        <v>0.06464063421989191</v>
      </c>
      <c r="F64" s="10">
        <f t="shared" si="10"/>
        <v>0.2510186311060104</v>
      </c>
      <c r="G64" s="10">
        <f t="shared" si="10"/>
        <v>0.061723016748886785</v>
      </c>
      <c r="H64" s="10">
        <f t="shared" si="10"/>
        <v>0.1244704340012076</v>
      </c>
      <c r="I64" s="10">
        <f t="shared" si="10"/>
        <v>0.08307593674644534</v>
      </c>
      <c r="J64" s="10">
        <f t="shared" si="10"/>
        <v>0.11824309125772173</v>
      </c>
      <c r="K64" s="10">
        <f t="shared" si="10"/>
        <v>1</v>
      </c>
    </row>
    <row r="65" spans="1:11" ht="12.75">
      <c r="A65" s="4" t="s">
        <v>36</v>
      </c>
      <c r="B65" s="11" t="s">
        <v>37</v>
      </c>
      <c r="C65" s="10">
        <f t="shared" si="9"/>
        <v>0.11784042556729878</v>
      </c>
      <c r="D65" s="10">
        <f t="shared" si="10"/>
        <v>0.2016608248186344</v>
      </c>
      <c r="E65" s="10">
        <f t="shared" si="10"/>
        <v>0.06867265866884528</v>
      </c>
      <c r="F65" s="10">
        <f t="shared" si="10"/>
        <v>0.26508461692007224</v>
      </c>
      <c r="G65" s="10">
        <f t="shared" si="10"/>
        <v>0.06652852399300145</v>
      </c>
      <c r="H65" s="10">
        <f t="shared" si="10"/>
        <v>0.08509412517592031</v>
      </c>
      <c r="I65" s="10">
        <f t="shared" si="10"/>
        <v>0.08320069543671318</v>
      </c>
      <c r="J65" s="10">
        <f t="shared" si="10"/>
        <v>0.11191812941951454</v>
      </c>
      <c r="K65" s="10">
        <f t="shared" si="10"/>
        <v>1</v>
      </c>
    </row>
    <row r="66" spans="1:11" ht="12.75">
      <c r="A66" s="4" t="s">
        <v>25</v>
      </c>
      <c r="B66" s="11" t="s">
        <v>37</v>
      </c>
      <c r="C66" s="10">
        <f t="shared" si="9"/>
        <v>0.0506393947015894</v>
      </c>
      <c r="D66" s="10">
        <f t="shared" si="10"/>
        <v>0.1615314319257334</v>
      </c>
      <c r="E66" s="10">
        <f t="shared" si="10"/>
        <v>0.07716582398943918</v>
      </c>
      <c r="F66" s="10">
        <f t="shared" si="10"/>
        <v>0.21740681630992637</v>
      </c>
      <c r="G66" s="10">
        <f t="shared" si="10"/>
        <v>0.08512372815575592</v>
      </c>
      <c r="H66" s="10">
        <f t="shared" si="10"/>
        <v>0.12805324249442002</v>
      </c>
      <c r="I66" s="10">
        <f t="shared" si="10"/>
        <v>0.13514438282903776</v>
      </c>
      <c r="J66" s="10">
        <f t="shared" si="10"/>
        <v>0.14493517959410032</v>
      </c>
      <c r="K66" s="10">
        <f t="shared" si="10"/>
        <v>1</v>
      </c>
    </row>
    <row r="67" spans="1:11" ht="12.75">
      <c r="A67" s="4" t="s">
        <v>27</v>
      </c>
      <c r="B67" s="11" t="s">
        <v>37</v>
      </c>
      <c r="C67" s="10">
        <f t="shared" si="9"/>
        <v>0.05939276741527699</v>
      </c>
      <c r="D67" s="10">
        <f t="shared" si="10"/>
        <v>0.20460353262120662</v>
      </c>
      <c r="E67" s="10">
        <f t="shared" si="10"/>
        <v>0.07314347592443106</v>
      </c>
      <c r="F67" s="10">
        <f t="shared" si="10"/>
        <v>0.28524622343590733</v>
      </c>
      <c r="G67" s="10">
        <f t="shared" si="10"/>
        <v>0.04322445711432697</v>
      </c>
      <c r="H67" s="10">
        <f t="shared" si="10"/>
        <v>0.1035422576274913</v>
      </c>
      <c r="I67" s="10">
        <f t="shared" si="10"/>
        <v>0.08477550168020984</v>
      </c>
      <c r="J67" s="10">
        <f t="shared" si="10"/>
        <v>0.14607178418115102</v>
      </c>
      <c r="K67" s="10">
        <f t="shared" si="10"/>
        <v>1</v>
      </c>
    </row>
    <row r="68" spans="1:11" ht="12.75">
      <c r="A68" s="4" t="s">
        <v>28</v>
      </c>
      <c r="B68" s="11" t="s">
        <v>37</v>
      </c>
      <c r="C68" s="10">
        <f t="shared" si="9"/>
        <v>0.020999708670802406</v>
      </c>
      <c r="D68" s="10">
        <f t="shared" si="10"/>
        <v>0.03146173611925406</v>
      </c>
      <c r="E68" s="10">
        <f t="shared" si="10"/>
        <v>0.0907329451111944</v>
      </c>
      <c r="F68" s="10">
        <f t="shared" si="10"/>
        <v>0.018932221423707752</v>
      </c>
      <c r="G68" s="10">
        <f t="shared" si="10"/>
        <v>0.19929030830204034</v>
      </c>
      <c r="H68" s="10">
        <f t="shared" si="10"/>
        <v>0.19525668372240038</v>
      </c>
      <c r="I68" s="10">
        <f t="shared" si="10"/>
        <v>0.2946317574075182</v>
      </c>
      <c r="J68" s="10">
        <f t="shared" si="10"/>
        <v>0.1486946392430822</v>
      </c>
      <c r="K68" s="10">
        <f t="shared" si="10"/>
        <v>1</v>
      </c>
    </row>
    <row r="69" spans="1:11" ht="12.75">
      <c r="A69" s="4" t="s">
        <v>29</v>
      </c>
      <c r="B69" s="11" t="s">
        <v>37</v>
      </c>
      <c r="C69" s="10">
        <f t="shared" si="9"/>
        <v>0.041458605372339634</v>
      </c>
      <c r="D69" s="10">
        <f t="shared" si="10"/>
        <v>0.14840143654607993</v>
      </c>
      <c r="E69" s="10">
        <f t="shared" si="10"/>
        <v>0.11247763195415376</v>
      </c>
      <c r="F69" s="10">
        <f t="shared" si="10"/>
        <v>0.12020015280635195</v>
      </c>
      <c r="G69" s="10">
        <f t="shared" si="10"/>
        <v>0.14153176626857258</v>
      </c>
      <c r="H69" s="10">
        <f t="shared" si="10"/>
        <v>0.13440038833996293</v>
      </c>
      <c r="I69" s="10">
        <f t="shared" si="10"/>
        <v>0.1904639247088932</v>
      </c>
      <c r="J69" s="10">
        <f t="shared" si="10"/>
        <v>0.11106609400364595</v>
      </c>
      <c r="K69" s="10">
        <f t="shared" si="10"/>
        <v>1</v>
      </c>
    </row>
    <row r="70" spans="1:11" ht="12.75">
      <c r="A70" s="4" t="s">
        <v>31</v>
      </c>
      <c r="B70" s="9" t="s">
        <v>37</v>
      </c>
      <c r="C70" s="10">
        <f t="shared" si="9"/>
        <v>2.2245872055981292E-05</v>
      </c>
      <c r="D70" s="10">
        <f t="shared" si="10"/>
        <v>0.6877978722268296</v>
      </c>
      <c r="E70" s="10">
        <f t="shared" si="10"/>
        <v>0.03935612564875319</v>
      </c>
      <c r="F70" s="10">
        <f t="shared" si="10"/>
        <v>0.2066291936011211</v>
      </c>
      <c r="G70" s="10">
        <f t="shared" si="10"/>
        <v>0.000381357806673965</v>
      </c>
      <c r="H70" s="10">
        <f t="shared" si="10"/>
        <v>0.042286224796698156</v>
      </c>
      <c r="I70" s="10">
        <f t="shared" si="10"/>
        <v>0.005212271382350862</v>
      </c>
      <c r="J70" s="10">
        <f t="shared" si="10"/>
        <v>0.018314708665517168</v>
      </c>
      <c r="K70" s="10">
        <f t="shared" si="10"/>
        <v>1</v>
      </c>
    </row>
    <row r="71" spans="1:11" ht="12.75">
      <c r="A71" s="4" t="s">
        <v>32</v>
      </c>
      <c r="B71" s="9" t="s">
        <v>37</v>
      </c>
      <c r="C71" s="10">
        <f t="shared" si="9"/>
        <v>0.004542264636880009</v>
      </c>
      <c r="D71" s="10">
        <f aca="true" t="shared" si="11" ref="D71:K71">+D27/$K27</f>
        <v>0.013421659378651897</v>
      </c>
      <c r="E71" s="10">
        <f t="shared" si="11"/>
        <v>0.10877991181999093</v>
      </c>
      <c r="F71" s="10">
        <f t="shared" si="11"/>
        <v>0.024213201007884565</v>
      </c>
      <c r="G71" s="10">
        <f t="shared" si="11"/>
        <v>0.2751293647957933</v>
      </c>
      <c r="H71" s="10">
        <f t="shared" si="11"/>
        <v>0.25210880130442115</v>
      </c>
      <c r="I71" s="10">
        <f t="shared" si="11"/>
        <v>0.21632901644805308</v>
      </c>
      <c r="J71" s="10">
        <f t="shared" si="11"/>
        <v>0.10547578060832498</v>
      </c>
      <c r="K71" s="10">
        <f t="shared" si="11"/>
        <v>1</v>
      </c>
    </row>
    <row r="72" spans="1:11" ht="12.75">
      <c r="A72" s="4" t="s">
        <v>33</v>
      </c>
      <c r="B72" s="9" t="s">
        <v>37</v>
      </c>
      <c r="C72" s="10">
        <f aca="true" t="shared" si="12" ref="C72:K72">+C28/$K28</f>
        <v>0.08802408258237457</v>
      </c>
      <c r="D72" s="10">
        <f t="shared" si="12"/>
        <v>0.049224006103078366</v>
      </c>
      <c r="E72" s="10">
        <f t="shared" si="12"/>
        <v>0.21159042970755065</v>
      </c>
      <c r="F72" s="10">
        <f t="shared" si="12"/>
        <v>0.31569825330294005</v>
      </c>
      <c r="G72" s="10">
        <f t="shared" si="12"/>
        <v>0.2855721273418445</v>
      </c>
      <c r="H72" s="10">
        <f t="shared" si="12"/>
        <v>0.023377133377373807</v>
      </c>
      <c r="I72" s="10">
        <f t="shared" si="12"/>
        <v>0.01778105473498054</v>
      </c>
      <c r="J72" s="10">
        <f t="shared" si="12"/>
        <v>0.008732912849857478</v>
      </c>
      <c r="K72" s="10">
        <f t="shared" si="12"/>
        <v>1</v>
      </c>
    </row>
    <row r="73" spans="1:11" ht="12.75">
      <c r="A73" s="4" t="s">
        <v>34</v>
      </c>
      <c r="B73" s="9" t="s">
        <v>37</v>
      </c>
      <c r="C73" s="10">
        <f aca="true" t="shared" si="13" ref="C73:K73">+C29/$K29</f>
        <v>0.06444435098146321</v>
      </c>
      <c r="D73" s="10">
        <f t="shared" si="13"/>
        <v>0.20620686537162683</v>
      </c>
      <c r="E73" s="10">
        <f t="shared" si="13"/>
        <v>0.1400586534154935</v>
      </c>
      <c r="F73" s="10">
        <f t="shared" si="13"/>
        <v>0.17948145659071538</v>
      </c>
      <c r="G73" s="10">
        <f t="shared" si="13"/>
        <v>0.13481535915143786</v>
      </c>
      <c r="H73" s="10">
        <f t="shared" si="13"/>
        <v>0.09631174828202388</v>
      </c>
      <c r="I73" s="10">
        <f t="shared" si="13"/>
        <v>0.11295252521246232</v>
      </c>
      <c r="J73" s="10">
        <f t="shared" si="13"/>
        <v>0.06572904099477622</v>
      </c>
      <c r="K73" s="10">
        <f t="shared" si="13"/>
        <v>1</v>
      </c>
    </row>
    <row r="74" ht="12.75">
      <c r="K74" s="30"/>
    </row>
    <row r="75" ht="12.75">
      <c r="K75" s="30"/>
    </row>
    <row r="76" ht="12.75">
      <c r="K76" s="30"/>
    </row>
    <row r="77" ht="12.75">
      <c r="K77" s="30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30"/>
    </row>
    <row r="370" ht="12.75">
      <c r="K370" s="30"/>
    </row>
    <row r="371" ht="12.75">
      <c r="K371" s="30"/>
    </row>
    <row r="372" ht="12.75">
      <c r="K372" s="30"/>
    </row>
    <row r="373" ht="12.75">
      <c r="K373" s="30"/>
    </row>
    <row r="374" ht="12.75">
      <c r="K374" s="30"/>
    </row>
    <row r="375" ht="12.75">
      <c r="K375" s="30"/>
    </row>
    <row r="376" ht="12.75">
      <c r="K376" s="30"/>
    </row>
    <row r="377" ht="12.75">
      <c r="K377" s="30"/>
    </row>
    <row r="378" ht="12.75">
      <c r="K378" s="30"/>
    </row>
    <row r="379" ht="12.75">
      <c r="K379" s="30"/>
    </row>
    <row r="380" ht="12.75">
      <c r="K380" s="30"/>
    </row>
    <row r="381" ht="12.75">
      <c r="K381" s="30"/>
    </row>
    <row r="382" ht="12.75">
      <c r="K382" s="30"/>
    </row>
    <row r="383" ht="12.75">
      <c r="K383" s="30"/>
    </row>
    <row r="384" ht="12.75">
      <c r="K384" s="30"/>
    </row>
    <row r="385" ht="12.75">
      <c r="K385" s="30"/>
    </row>
    <row r="386" ht="12.75">
      <c r="K386" s="30"/>
    </row>
    <row r="387" ht="12.75">
      <c r="K387" s="30"/>
    </row>
    <row r="388" ht="12.75">
      <c r="K388" s="30"/>
    </row>
    <row r="389" ht="12.75">
      <c r="K389" s="30"/>
    </row>
    <row r="390" ht="12.75">
      <c r="K390" s="30"/>
    </row>
    <row r="391" ht="12.75">
      <c r="K391" s="30"/>
    </row>
    <row r="392" ht="12.75">
      <c r="K392" s="30"/>
    </row>
    <row r="393" ht="12.75">
      <c r="K393" s="30"/>
    </row>
    <row r="394" ht="12.75">
      <c r="K394" s="30"/>
    </row>
    <row r="395" ht="12.75">
      <c r="K395" s="30"/>
    </row>
    <row r="396" ht="12.75">
      <c r="K396" s="30"/>
    </row>
    <row r="397" ht="12.75">
      <c r="K397" s="30"/>
    </row>
    <row r="398" ht="12.75">
      <c r="K398" s="30"/>
    </row>
    <row r="399" ht="12.75">
      <c r="K399" s="30"/>
    </row>
    <row r="400" ht="12.75">
      <c r="K400" s="30"/>
    </row>
    <row r="401" ht="12.75">
      <c r="K401" s="30"/>
    </row>
    <row r="402" ht="12.75">
      <c r="K402" s="30"/>
    </row>
    <row r="403" ht="12.75">
      <c r="K403" s="30"/>
    </row>
    <row r="404" ht="12.75">
      <c r="K404" s="30"/>
    </row>
    <row r="405" ht="12.75">
      <c r="K405" s="30"/>
    </row>
    <row r="406" ht="12.75">
      <c r="K406" s="30"/>
    </row>
    <row r="407" ht="12.75">
      <c r="K407" s="30"/>
    </row>
    <row r="408" ht="12.75">
      <c r="K408" s="30"/>
    </row>
    <row r="409" ht="12.75">
      <c r="K409" s="30"/>
    </row>
    <row r="410" ht="12.75">
      <c r="K410" s="30"/>
    </row>
    <row r="411" ht="12.75">
      <c r="K411" s="30"/>
    </row>
    <row r="412" ht="12.75">
      <c r="K412" s="30"/>
    </row>
    <row r="413" ht="12.75">
      <c r="K413" s="30"/>
    </row>
    <row r="414" ht="12.75">
      <c r="K414" s="30"/>
    </row>
    <row r="415" ht="12.75">
      <c r="K415" s="30"/>
    </row>
    <row r="416" ht="12.75">
      <c r="K416" s="30"/>
    </row>
    <row r="417" ht="12.75">
      <c r="K417" s="30"/>
    </row>
    <row r="418" ht="12.75">
      <c r="K418" s="30"/>
    </row>
    <row r="419" ht="12.75">
      <c r="K419" s="30"/>
    </row>
    <row r="420" ht="12.75">
      <c r="K420" s="30"/>
    </row>
    <row r="421" ht="12.75">
      <c r="K421" s="30"/>
    </row>
    <row r="422" ht="12.75">
      <c r="K422" s="30"/>
    </row>
    <row r="423" ht="12.75">
      <c r="K423" s="30"/>
    </row>
    <row r="424" ht="12.75">
      <c r="K424" s="30"/>
    </row>
    <row r="425" ht="12.75">
      <c r="K425" s="30"/>
    </row>
    <row r="426" ht="12.75">
      <c r="K426" s="30"/>
    </row>
    <row r="427" ht="12.75">
      <c r="K427" s="30"/>
    </row>
    <row r="428" ht="12.75">
      <c r="K428" s="30"/>
    </row>
    <row r="429" ht="12.75">
      <c r="K429" s="30"/>
    </row>
    <row r="430" ht="12.75">
      <c r="K430" s="30"/>
    </row>
    <row r="431" ht="12.75">
      <c r="K431" s="30"/>
    </row>
    <row r="432" ht="12.75">
      <c r="K432" s="30"/>
    </row>
    <row r="433" ht="12.75">
      <c r="K433" s="30"/>
    </row>
    <row r="434" ht="12.75">
      <c r="K434" s="30"/>
    </row>
    <row r="435" ht="12.75">
      <c r="K435" s="30"/>
    </row>
    <row r="436" ht="12.75">
      <c r="K436" s="30"/>
    </row>
    <row r="437" ht="12.75">
      <c r="K437" s="30"/>
    </row>
    <row r="438" ht="12.75">
      <c r="K438" s="30"/>
    </row>
    <row r="439" ht="12.75">
      <c r="K439" s="30"/>
    </row>
    <row r="440" ht="12.75">
      <c r="K440" s="30"/>
    </row>
    <row r="441" ht="12.75">
      <c r="K441" s="30"/>
    </row>
    <row r="442" ht="12.75">
      <c r="K442" s="30"/>
    </row>
    <row r="443" ht="12.75">
      <c r="K443" s="30"/>
    </row>
    <row r="444" ht="12.75">
      <c r="K444" s="30"/>
    </row>
    <row r="445" ht="12.75">
      <c r="K445" s="30"/>
    </row>
    <row r="446" ht="12.75">
      <c r="K446" s="30"/>
    </row>
    <row r="447" ht="12.75">
      <c r="K447" s="30"/>
    </row>
    <row r="448" ht="12.75">
      <c r="K448" s="30"/>
    </row>
    <row r="449" ht="12.75">
      <c r="K449" s="30"/>
    </row>
    <row r="450" ht="12.75">
      <c r="K450" s="30"/>
    </row>
    <row r="451" ht="12.75">
      <c r="K451" s="30"/>
    </row>
    <row r="452" ht="12.75">
      <c r="K452" s="30"/>
    </row>
    <row r="453" ht="12.75">
      <c r="K453" s="30"/>
    </row>
    <row r="454" ht="12.75">
      <c r="K454" s="30"/>
    </row>
    <row r="455" ht="12.75">
      <c r="K455" s="30"/>
    </row>
    <row r="456" ht="12.75">
      <c r="K456" s="30"/>
    </row>
    <row r="457" ht="12.75">
      <c r="K457" s="30"/>
    </row>
    <row r="458" ht="12.75">
      <c r="K458" s="30"/>
    </row>
    <row r="459" ht="12.75">
      <c r="K459" s="30"/>
    </row>
    <row r="460" ht="12.75">
      <c r="K460" s="30"/>
    </row>
    <row r="461" ht="12.75">
      <c r="K461" s="30"/>
    </row>
    <row r="462" ht="12.75">
      <c r="K462" s="30"/>
    </row>
    <row r="463" ht="12.75">
      <c r="K463" s="30"/>
    </row>
    <row r="464" ht="12.75">
      <c r="K464" s="30"/>
    </row>
    <row r="465" ht="12.75">
      <c r="K465" s="30"/>
    </row>
    <row r="466" ht="12.75">
      <c r="K466" s="30"/>
    </row>
    <row r="467" ht="12.75">
      <c r="K467" s="30"/>
    </row>
    <row r="468" ht="12.75">
      <c r="K468" s="30"/>
    </row>
    <row r="469" ht="12.75">
      <c r="K469" s="30"/>
    </row>
    <row r="470" ht="12.75">
      <c r="K470" s="30"/>
    </row>
    <row r="471" ht="12.75">
      <c r="K471" s="30"/>
    </row>
    <row r="472" ht="12.75">
      <c r="K472" s="30"/>
    </row>
    <row r="473" ht="12.75">
      <c r="K473" s="30"/>
    </row>
    <row r="474" ht="12.75">
      <c r="K474" s="30"/>
    </row>
    <row r="475" ht="12.75">
      <c r="K475" s="30"/>
    </row>
    <row r="476" ht="12.75">
      <c r="K476" s="30"/>
    </row>
    <row r="477" ht="12.75">
      <c r="K477" s="30"/>
    </row>
    <row r="478" ht="12.75">
      <c r="K478" s="30"/>
    </row>
    <row r="479" ht="12.75">
      <c r="K479" s="30"/>
    </row>
    <row r="480" ht="12.75">
      <c r="K480" s="30"/>
    </row>
    <row r="481" ht="12.75">
      <c r="K481" s="30"/>
    </row>
    <row r="482" ht="12.75">
      <c r="K482" s="30"/>
    </row>
    <row r="483" ht="12.75">
      <c r="K483" s="30"/>
    </row>
    <row r="484" ht="12.75">
      <c r="K484" s="30"/>
    </row>
    <row r="485" ht="12.75">
      <c r="K485" s="30"/>
    </row>
    <row r="486" ht="12.75">
      <c r="K486" s="30"/>
    </row>
    <row r="487" ht="12.75">
      <c r="K487" s="30"/>
    </row>
    <row r="488" ht="12.75">
      <c r="K488" s="30"/>
    </row>
    <row r="489" ht="12.75">
      <c r="K489" s="30"/>
    </row>
    <row r="490" ht="12.75">
      <c r="K490" s="30"/>
    </row>
    <row r="491" ht="12.75">
      <c r="K491" s="30"/>
    </row>
    <row r="492" ht="12.75">
      <c r="K492" s="30"/>
    </row>
    <row r="493" ht="12.75">
      <c r="K493" s="30"/>
    </row>
    <row r="494" ht="12.75">
      <c r="K494" s="30"/>
    </row>
    <row r="495" ht="12.75">
      <c r="K495" s="30"/>
    </row>
    <row r="496" ht="12.75">
      <c r="K496" s="30"/>
    </row>
    <row r="497" ht="12.75">
      <c r="K497" s="30"/>
    </row>
    <row r="498" ht="12.75">
      <c r="K498" s="30"/>
    </row>
    <row r="499" ht="12.75">
      <c r="K499" s="30"/>
    </row>
    <row r="500" ht="12.75">
      <c r="K500" s="30"/>
    </row>
    <row r="501" ht="12.75">
      <c r="K501" s="30"/>
    </row>
    <row r="502" ht="12.75">
      <c r="K502" s="30"/>
    </row>
    <row r="503" ht="12.75">
      <c r="K503" s="30"/>
    </row>
    <row r="504" ht="12.75">
      <c r="K504" s="30"/>
    </row>
    <row r="505" ht="12.75">
      <c r="K505" s="30"/>
    </row>
    <row r="506" ht="12.75">
      <c r="K506" s="30"/>
    </row>
    <row r="507" ht="12.75">
      <c r="K507" s="30"/>
    </row>
    <row r="508" ht="12.75">
      <c r="K508" s="30"/>
    </row>
    <row r="509" ht="12.75">
      <c r="K509" s="30"/>
    </row>
    <row r="510" ht="12.75">
      <c r="K510" s="30"/>
    </row>
    <row r="511" ht="12.75">
      <c r="K511" s="30"/>
    </row>
    <row r="512" ht="12.75">
      <c r="K512" s="30"/>
    </row>
    <row r="513" ht="12.75">
      <c r="K513" s="30"/>
    </row>
    <row r="514" ht="12.75">
      <c r="K514" s="30"/>
    </row>
    <row r="515" ht="12.75">
      <c r="K515" s="30"/>
    </row>
    <row r="516" ht="12.75">
      <c r="K516" s="30"/>
    </row>
    <row r="517" ht="12.75">
      <c r="K517" s="30"/>
    </row>
    <row r="518" ht="12.75">
      <c r="K518" s="30"/>
    </row>
    <row r="519" ht="12.75">
      <c r="K519" s="30"/>
    </row>
    <row r="520" ht="12.75">
      <c r="K520" s="30"/>
    </row>
    <row r="521" ht="12.75">
      <c r="K521" s="30"/>
    </row>
    <row r="522" ht="12.75">
      <c r="K522" s="30"/>
    </row>
  </sheetData>
  <sheetProtection/>
  <mergeCells count="4">
    <mergeCell ref="A4:A5"/>
    <mergeCell ref="B4:B5"/>
    <mergeCell ref="C4:K4"/>
    <mergeCell ref="J1:K1"/>
  </mergeCells>
  <printOptions/>
  <pageMargins left="0.75" right="0.75" top="0.5" bottom="1" header="0.3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8515625" style="0" customWidth="1"/>
    <col min="2" max="2" width="8.140625" style="0" customWidth="1"/>
    <col min="3" max="6" width="11.140625" style="0" bestFit="1" customWidth="1"/>
    <col min="7" max="9" width="12.7109375" style="0" bestFit="1" customWidth="1"/>
    <col min="10" max="10" width="9.421875" style="0" bestFit="1" customWidth="1"/>
    <col min="11" max="11" width="9.140625" style="0" bestFit="1" customWidth="1"/>
    <col min="12" max="12" width="10.421875" style="0" bestFit="1" customWidth="1"/>
    <col min="13" max="13" width="9.140625" style="0" bestFit="1" customWidth="1"/>
    <col min="14" max="14" width="12.421875" style="0" bestFit="1" customWidth="1"/>
    <col min="15" max="15" width="11.8515625" style="0" bestFit="1" customWidth="1"/>
  </cols>
  <sheetData>
    <row r="1" spans="1:15" ht="12.75">
      <c r="A1" s="57" t="s">
        <v>175</v>
      </c>
      <c r="N1" s="77" t="s">
        <v>123</v>
      </c>
      <c r="O1" s="77"/>
    </row>
    <row r="2" ht="12.75">
      <c r="A2" s="1" t="s">
        <v>57</v>
      </c>
    </row>
    <row r="4" spans="1:15" ht="12.75">
      <c r="A4" s="73" t="s">
        <v>0</v>
      </c>
      <c r="B4" s="73" t="s">
        <v>1</v>
      </c>
      <c r="C4" s="78"/>
      <c r="D4" s="78"/>
      <c r="E4" s="78"/>
      <c r="F4" s="78"/>
      <c r="G4" s="78"/>
      <c r="H4" s="78"/>
      <c r="I4" s="78"/>
      <c r="J4" s="78" t="s">
        <v>48</v>
      </c>
      <c r="K4" s="78"/>
      <c r="L4" s="78"/>
      <c r="M4" s="78"/>
      <c r="N4" s="78"/>
      <c r="O4" s="78"/>
    </row>
    <row r="5" spans="1:15" ht="12.75">
      <c r="A5" s="73"/>
      <c r="B5" s="73"/>
      <c r="C5" s="20" t="s">
        <v>49</v>
      </c>
      <c r="D5" s="21" t="s">
        <v>50</v>
      </c>
      <c r="E5" s="21" t="s">
        <v>51</v>
      </c>
      <c r="F5" s="21" t="s">
        <v>52</v>
      </c>
      <c r="G5" s="21" t="s">
        <v>53</v>
      </c>
      <c r="H5" s="20" t="s">
        <v>54</v>
      </c>
      <c r="I5" s="17" t="s">
        <v>12</v>
      </c>
      <c r="J5" s="20" t="s">
        <v>49</v>
      </c>
      <c r="K5" s="21" t="s">
        <v>50</v>
      </c>
      <c r="L5" s="21" t="s">
        <v>51</v>
      </c>
      <c r="M5" s="21" t="s">
        <v>52</v>
      </c>
      <c r="N5" s="21" t="s">
        <v>53</v>
      </c>
      <c r="O5" s="20" t="s">
        <v>54</v>
      </c>
    </row>
    <row r="6" spans="1:15" ht="12.75">
      <c r="A6" s="3" t="s">
        <v>14</v>
      </c>
      <c r="B6" s="3"/>
      <c r="C6" s="6">
        <v>25</v>
      </c>
      <c r="D6" s="6">
        <v>465</v>
      </c>
      <c r="E6" s="6">
        <v>279</v>
      </c>
      <c r="F6" s="6">
        <v>361</v>
      </c>
      <c r="G6" s="6">
        <v>400</v>
      </c>
      <c r="H6" s="6">
        <v>82</v>
      </c>
      <c r="I6" s="6">
        <v>1612</v>
      </c>
      <c r="J6" s="19" t="s">
        <v>44</v>
      </c>
      <c r="K6" s="19" t="s">
        <v>44</v>
      </c>
      <c r="L6" s="19" t="s">
        <v>44</v>
      </c>
      <c r="M6" s="19" t="s">
        <v>44</v>
      </c>
      <c r="N6" s="19" t="s">
        <v>44</v>
      </c>
      <c r="O6" s="19" t="s">
        <v>44</v>
      </c>
    </row>
    <row r="7" spans="1:15" ht="12.75">
      <c r="A7" s="3" t="s">
        <v>13</v>
      </c>
      <c r="B7" s="3"/>
      <c r="C7" s="6">
        <v>528.4</v>
      </c>
      <c r="D7" s="6">
        <v>2368.62</v>
      </c>
      <c r="E7" s="6">
        <v>2415.82</v>
      </c>
      <c r="F7" s="6">
        <v>4238.5199999999995</v>
      </c>
      <c r="G7" s="6">
        <v>11740.399999999998</v>
      </c>
      <c r="H7" s="6">
        <v>5725</v>
      </c>
      <c r="I7" s="6">
        <v>27016.76</v>
      </c>
      <c r="J7" s="6">
        <f>C7/C$6</f>
        <v>21.136</v>
      </c>
      <c r="K7" s="6">
        <f aca="true" t="shared" si="0" ref="K7:O8">D7/D$6</f>
        <v>5.093806451612903</v>
      </c>
      <c r="L7" s="6">
        <f t="shared" si="0"/>
        <v>8.658853046594983</v>
      </c>
      <c r="M7" s="6">
        <f t="shared" si="0"/>
        <v>11.741052631578945</v>
      </c>
      <c r="N7" s="6">
        <f t="shared" si="0"/>
        <v>29.350999999999996</v>
      </c>
      <c r="O7" s="6">
        <f t="shared" si="0"/>
        <v>69.8170731707317</v>
      </c>
    </row>
    <row r="8" spans="1:15" ht="12.75">
      <c r="A8" s="4" t="s">
        <v>39</v>
      </c>
      <c r="B8" s="5" t="s">
        <v>163</v>
      </c>
      <c r="C8" s="6">
        <v>7302335</v>
      </c>
      <c r="D8" s="6">
        <v>28044162.939999998</v>
      </c>
      <c r="E8" s="6">
        <v>27421528.27</v>
      </c>
      <c r="F8" s="6">
        <v>52649373.269999996</v>
      </c>
      <c r="G8" s="6">
        <v>161916885.76</v>
      </c>
      <c r="H8" s="6">
        <v>84429973</v>
      </c>
      <c r="I8" s="6">
        <v>361764258.24</v>
      </c>
      <c r="J8" s="6">
        <f>C8/C$6</f>
        <v>292093.4</v>
      </c>
      <c r="K8" s="6">
        <f t="shared" si="0"/>
        <v>60310.02782795698</v>
      </c>
      <c r="L8" s="6">
        <f t="shared" si="0"/>
        <v>98285.04756272401</v>
      </c>
      <c r="M8" s="6">
        <f t="shared" si="0"/>
        <v>145843.13925207756</v>
      </c>
      <c r="N8" s="6">
        <f t="shared" si="0"/>
        <v>404792.2144</v>
      </c>
      <c r="O8" s="6">
        <f t="shared" si="0"/>
        <v>1029633.8170731707</v>
      </c>
    </row>
    <row r="9" spans="1:15" ht="12.75">
      <c r="A9" s="4" t="s">
        <v>40</v>
      </c>
      <c r="B9" s="5" t="s">
        <v>163</v>
      </c>
      <c r="C9" s="6">
        <f>+ROUND(C8/C7/12,0)</f>
        <v>1152</v>
      </c>
      <c r="D9" s="6">
        <f aca="true" t="shared" si="1" ref="D9:I9">+ROUND(D8/D7/12,0)</f>
        <v>987</v>
      </c>
      <c r="E9" s="6">
        <f t="shared" si="1"/>
        <v>946</v>
      </c>
      <c r="F9" s="6">
        <f t="shared" si="1"/>
        <v>1035</v>
      </c>
      <c r="G9" s="6">
        <f t="shared" si="1"/>
        <v>1149</v>
      </c>
      <c r="H9" s="6">
        <f t="shared" si="1"/>
        <v>1229</v>
      </c>
      <c r="I9" s="6">
        <f t="shared" si="1"/>
        <v>1116</v>
      </c>
      <c r="J9" s="19" t="s">
        <v>44</v>
      </c>
      <c r="K9" s="19" t="s">
        <v>44</v>
      </c>
      <c r="L9" s="19" t="s">
        <v>44</v>
      </c>
      <c r="M9" s="19" t="s">
        <v>44</v>
      </c>
      <c r="N9" s="19" t="s">
        <v>44</v>
      </c>
      <c r="O9" s="19" t="s">
        <v>44</v>
      </c>
    </row>
    <row r="10" spans="1:15" ht="12.75">
      <c r="A10" s="4" t="s">
        <v>15</v>
      </c>
      <c r="B10" s="5" t="s">
        <v>163</v>
      </c>
      <c r="C10" s="6">
        <v>531171</v>
      </c>
      <c r="D10" s="6">
        <v>16051317.54</v>
      </c>
      <c r="E10" s="6">
        <v>11118587.33</v>
      </c>
      <c r="F10" s="6">
        <v>35271332.849999994</v>
      </c>
      <c r="G10" s="6">
        <v>77441391.71000001</v>
      </c>
      <c r="H10" s="6">
        <v>45988000</v>
      </c>
      <c r="I10" s="6">
        <v>186401800.43</v>
      </c>
      <c r="J10" s="6">
        <f aca="true" t="shared" si="2" ref="J10:O10">C10/C$6</f>
        <v>21246.84</v>
      </c>
      <c r="K10" s="6">
        <f t="shared" si="2"/>
        <v>34518.962451612904</v>
      </c>
      <c r="L10" s="6">
        <f t="shared" si="2"/>
        <v>39851.56749103943</v>
      </c>
      <c r="M10" s="6">
        <f t="shared" si="2"/>
        <v>97704.52313019389</v>
      </c>
      <c r="N10" s="6">
        <f t="shared" si="2"/>
        <v>193603.47927500002</v>
      </c>
      <c r="O10" s="6">
        <f t="shared" si="2"/>
        <v>560829.268292683</v>
      </c>
    </row>
    <row r="11" spans="1:15" ht="12.75">
      <c r="A11" s="4" t="s">
        <v>16</v>
      </c>
      <c r="B11" s="5" t="s">
        <v>163</v>
      </c>
      <c r="C11" s="6">
        <v>-2792693</v>
      </c>
      <c r="D11" s="6">
        <v>-2559722.3499999996</v>
      </c>
      <c r="E11" s="6">
        <v>-20264728.73</v>
      </c>
      <c r="F11" s="6">
        <v>-40248663.720000006</v>
      </c>
      <c r="G11" s="6">
        <v>-102925484.82</v>
      </c>
      <c r="H11" s="6">
        <v>-35138916</v>
      </c>
      <c r="I11" s="6">
        <v>-203930208.62</v>
      </c>
      <c r="J11" s="6">
        <f aca="true" t="shared" si="3" ref="J11:J29">C11/C$6</f>
        <v>-111707.72</v>
      </c>
      <c r="K11" s="6">
        <f aca="true" t="shared" si="4" ref="K11:K29">D11/D$6</f>
        <v>-5504.779247311827</v>
      </c>
      <c r="L11" s="6">
        <f aca="true" t="shared" si="5" ref="L11:L29">E11/E$6</f>
        <v>-72633.43630824373</v>
      </c>
      <c r="M11" s="6">
        <f aca="true" t="shared" si="6" ref="M11:M29">F11/F$6</f>
        <v>-111492.14326869808</v>
      </c>
      <c r="N11" s="6">
        <f aca="true" t="shared" si="7" ref="N11:N29">G11/G$6</f>
        <v>-257313.71204999997</v>
      </c>
      <c r="O11" s="6">
        <f aca="true" t="shared" si="8" ref="O11:O29">H11/H$6</f>
        <v>-428523.3658536585</v>
      </c>
    </row>
    <row r="12" spans="1:15" ht="12.75">
      <c r="A12" s="7" t="s">
        <v>17</v>
      </c>
      <c r="B12" s="5" t="s">
        <v>163</v>
      </c>
      <c r="C12" s="6">
        <v>5171416</v>
      </c>
      <c r="D12" s="6">
        <v>31290459.17</v>
      </c>
      <c r="E12" s="6">
        <v>26944230.91</v>
      </c>
      <c r="F12" s="6">
        <v>45201797.83</v>
      </c>
      <c r="G12" s="6">
        <v>110563773.15</v>
      </c>
      <c r="H12" s="6">
        <v>65920396</v>
      </c>
      <c r="I12" s="6">
        <v>285092073.05999994</v>
      </c>
      <c r="J12" s="6">
        <f t="shared" si="3"/>
        <v>206856.64</v>
      </c>
      <c r="K12" s="6">
        <f t="shared" si="4"/>
        <v>67291.31004301076</v>
      </c>
      <c r="L12" s="6">
        <f t="shared" si="5"/>
        <v>96574.30433691756</v>
      </c>
      <c r="M12" s="6">
        <f t="shared" si="6"/>
        <v>125212.73637119113</v>
      </c>
      <c r="N12" s="6">
        <f t="shared" si="7"/>
        <v>276409.432875</v>
      </c>
      <c r="O12" s="6">
        <f t="shared" si="8"/>
        <v>803907.268292683</v>
      </c>
    </row>
    <row r="13" spans="1:15" ht="12.75">
      <c r="A13" s="4" t="s">
        <v>22</v>
      </c>
      <c r="B13" s="5" t="s">
        <v>163</v>
      </c>
      <c r="C13" s="6">
        <v>4057353</v>
      </c>
      <c r="D13" s="6">
        <v>21489185.680000007</v>
      </c>
      <c r="E13" s="6">
        <v>37229680.36999999</v>
      </c>
      <c r="F13" s="6">
        <v>87188307.10000001</v>
      </c>
      <c r="G13" s="6">
        <v>198470914.05000007</v>
      </c>
      <c r="H13" s="6">
        <v>82349377.15</v>
      </c>
      <c r="I13" s="6">
        <v>430784817.3500002</v>
      </c>
      <c r="J13" s="6">
        <f t="shared" si="3"/>
        <v>162294.12</v>
      </c>
      <c r="K13" s="6">
        <f t="shared" si="4"/>
        <v>46213.30253763442</v>
      </c>
      <c r="L13" s="6">
        <f t="shared" si="5"/>
        <v>133439.7145878136</v>
      </c>
      <c r="M13" s="6">
        <f t="shared" si="6"/>
        <v>241518.85623268702</v>
      </c>
      <c r="N13" s="6">
        <f t="shared" si="7"/>
        <v>496177.28512500017</v>
      </c>
      <c r="O13" s="6">
        <f t="shared" si="8"/>
        <v>1004260.6969512196</v>
      </c>
    </row>
    <row r="14" spans="1:15" ht="12.75">
      <c r="A14" s="4" t="s">
        <v>23</v>
      </c>
      <c r="B14" s="5" t="s">
        <v>163</v>
      </c>
      <c r="C14" s="6">
        <v>2491</v>
      </c>
      <c r="D14" s="6">
        <v>730627.4</v>
      </c>
      <c r="E14" s="6">
        <v>648761</v>
      </c>
      <c r="F14" s="6">
        <v>1821067.48</v>
      </c>
      <c r="G14" s="6">
        <v>1879199.74</v>
      </c>
      <c r="H14" s="6">
        <v>594178</v>
      </c>
      <c r="I14" s="6">
        <v>5676324.619999999</v>
      </c>
      <c r="J14" s="6">
        <f t="shared" si="3"/>
        <v>99.64</v>
      </c>
      <c r="K14" s="6">
        <f t="shared" si="4"/>
        <v>1571.2417204301075</v>
      </c>
      <c r="L14" s="6">
        <f t="shared" si="5"/>
        <v>2325.3082437275984</v>
      </c>
      <c r="M14" s="6">
        <f t="shared" si="6"/>
        <v>5044.508254847646</v>
      </c>
      <c r="N14" s="6">
        <f t="shared" si="7"/>
        <v>4697.99935</v>
      </c>
      <c r="O14" s="6">
        <f t="shared" si="8"/>
        <v>7246.073170731707</v>
      </c>
    </row>
    <row r="15" spans="1:15" ht="12.75">
      <c r="A15" s="4" t="s">
        <v>24</v>
      </c>
      <c r="B15" s="5" t="s">
        <v>163</v>
      </c>
      <c r="C15" s="6">
        <v>4059844</v>
      </c>
      <c r="D15" s="6">
        <v>22219813.080000006</v>
      </c>
      <c r="E15" s="6">
        <v>37878441.36999999</v>
      </c>
      <c r="F15" s="6">
        <v>89009374.58000001</v>
      </c>
      <c r="G15" s="6">
        <v>200350113.79000008</v>
      </c>
      <c r="H15" s="6">
        <v>82943555.15</v>
      </c>
      <c r="I15" s="6">
        <v>436461141.9700002</v>
      </c>
      <c r="J15" s="6">
        <f t="shared" si="3"/>
        <v>162393.76</v>
      </c>
      <c r="K15" s="6">
        <f t="shared" si="4"/>
        <v>47784.544258064525</v>
      </c>
      <c r="L15" s="6">
        <f t="shared" si="5"/>
        <v>135765.0228315412</v>
      </c>
      <c r="M15" s="6">
        <f t="shared" si="6"/>
        <v>246563.36448753465</v>
      </c>
      <c r="N15" s="6">
        <f t="shared" si="7"/>
        <v>500875.2844750002</v>
      </c>
      <c r="O15" s="6">
        <f t="shared" si="8"/>
        <v>1011506.7701219512</v>
      </c>
    </row>
    <row r="16" spans="1:15" ht="12.75">
      <c r="A16" s="4" t="s">
        <v>18</v>
      </c>
      <c r="B16" s="5" t="s">
        <v>163</v>
      </c>
      <c r="C16" s="6">
        <v>61558968</v>
      </c>
      <c r="D16" s="6">
        <v>178999936.51999998</v>
      </c>
      <c r="E16" s="6">
        <v>171083596.98</v>
      </c>
      <c r="F16" s="6">
        <v>291508364.8999999</v>
      </c>
      <c r="G16" s="6">
        <v>749402431.35</v>
      </c>
      <c r="H16" s="6">
        <v>484249570</v>
      </c>
      <c r="I16" s="6">
        <v>1936802867.75</v>
      </c>
      <c r="J16" s="6">
        <f t="shared" si="3"/>
        <v>2462358.72</v>
      </c>
      <c r="K16" s="6">
        <f t="shared" si="4"/>
        <v>384946.1000430107</v>
      </c>
      <c r="L16" s="6">
        <f t="shared" si="5"/>
        <v>613202.8565591398</v>
      </c>
      <c r="M16" s="6">
        <f t="shared" si="6"/>
        <v>807502.3958448751</v>
      </c>
      <c r="N16" s="6">
        <f t="shared" si="7"/>
        <v>1873506.078375</v>
      </c>
      <c r="O16" s="6">
        <f t="shared" si="8"/>
        <v>5905482.560975609</v>
      </c>
    </row>
    <row r="17" spans="1:15" ht="12.75">
      <c r="A17" s="4" t="s">
        <v>19</v>
      </c>
      <c r="B17" s="5" t="s">
        <v>163</v>
      </c>
      <c r="C17" s="6">
        <v>56378510</v>
      </c>
      <c r="D17" s="6">
        <v>121729627.92999999</v>
      </c>
      <c r="E17" s="6">
        <v>124497392.99000001</v>
      </c>
      <c r="F17" s="6">
        <v>246706439.52</v>
      </c>
      <c r="G17" s="6">
        <v>656639173.1500002</v>
      </c>
      <c r="H17" s="6">
        <v>426857468.72</v>
      </c>
      <c r="I17" s="6">
        <v>1632808612.31</v>
      </c>
      <c r="J17" s="6">
        <f t="shared" si="3"/>
        <v>2255140.4</v>
      </c>
      <c r="K17" s="6">
        <f t="shared" si="4"/>
        <v>261784.1460860215</v>
      </c>
      <c r="L17" s="6">
        <f t="shared" si="5"/>
        <v>446227.2150179212</v>
      </c>
      <c r="M17" s="6">
        <f t="shared" si="6"/>
        <v>683397.3393905817</v>
      </c>
      <c r="N17" s="6">
        <f t="shared" si="7"/>
        <v>1641597.9328750006</v>
      </c>
      <c r="O17" s="6">
        <f t="shared" si="8"/>
        <v>5205578.886829268</v>
      </c>
    </row>
    <row r="18" spans="1:15" ht="12.75">
      <c r="A18" s="4" t="s">
        <v>20</v>
      </c>
      <c r="B18" s="5" t="s">
        <v>163</v>
      </c>
      <c r="C18" s="6">
        <v>3191168</v>
      </c>
      <c r="D18" s="6">
        <v>95025253.21</v>
      </c>
      <c r="E18" s="6">
        <v>84348761.11</v>
      </c>
      <c r="F18" s="6">
        <v>193193779.85999998</v>
      </c>
      <c r="G18" s="6">
        <v>436841262.3700001</v>
      </c>
      <c r="H18" s="6">
        <v>263009215</v>
      </c>
      <c r="I18" s="6">
        <v>1075609439.55</v>
      </c>
      <c r="J18" s="6">
        <f t="shared" si="3"/>
        <v>127646.72</v>
      </c>
      <c r="K18" s="6">
        <f t="shared" si="4"/>
        <v>204355.3832473118</v>
      </c>
      <c r="L18" s="6">
        <f t="shared" si="5"/>
        <v>302325.3086379928</v>
      </c>
      <c r="M18" s="6">
        <f t="shared" si="6"/>
        <v>535162.8250969528</v>
      </c>
      <c r="N18" s="6">
        <f t="shared" si="7"/>
        <v>1092103.1559250003</v>
      </c>
      <c r="O18" s="6">
        <f t="shared" si="8"/>
        <v>3207429.451219512</v>
      </c>
    </row>
    <row r="19" spans="1:15" ht="12.75">
      <c r="A19" s="4" t="s">
        <v>21</v>
      </c>
      <c r="B19" s="5" t="s">
        <v>163</v>
      </c>
      <c r="C19" s="6">
        <v>52649984</v>
      </c>
      <c r="D19" s="6">
        <v>23940401.21</v>
      </c>
      <c r="E19" s="6">
        <v>39011535.83</v>
      </c>
      <c r="F19" s="6">
        <v>49447686.74000001</v>
      </c>
      <c r="G19" s="6">
        <v>207977846.68</v>
      </c>
      <c r="H19" s="6">
        <v>155794729</v>
      </c>
      <c r="I19" s="6">
        <v>528822183.46000004</v>
      </c>
      <c r="J19" s="6">
        <f t="shared" si="3"/>
        <v>2105999.36</v>
      </c>
      <c r="K19" s="6">
        <f t="shared" si="4"/>
        <v>51484.73378494624</v>
      </c>
      <c r="L19" s="6">
        <f t="shared" si="5"/>
        <v>139826.29329749104</v>
      </c>
      <c r="M19" s="6">
        <f t="shared" si="6"/>
        <v>136974.2014958449</v>
      </c>
      <c r="N19" s="6">
        <f t="shared" si="7"/>
        <v>519944.6167</v>
      </c>
      <c r="O19" s="6">
        <f t="shared" si="8"/>
        <v>1899935.719512195</v>
      </c>
    </row>
    <row r="20" spans="1:15" ht="12.75">
      <c r="A20" s="4" t="s">
        <v>41</v>
      </c>
      <c r="B20" s="5" t="s">
        <v>163</v>
      </c>
      <c r="C20" s="6">
        <v>106362308</v>
      </c>
      <c r="D20" s="6">
        <v>617990203.2399999</v>
      </c>
      <c r="E20" s="6">
        <v>438584794.97</v>
      </c>
      <c r="F20" s="6">
        <v>680218539.9</v>
      </c>
      <c r="G20" s="6">
        <v>1783748372.21</v>
      </c>
      <c r="H20" s="6">
        <v>1116227168</v>
      </c>
      <c r="I20" s="6">
        <v>4743131386.32</v>
      </c>
      <c r="J20" s="6">
        <f t="shared" si="3"/>
        <v>4254492.32</v>
      </c>
      <c r="K20" s="6">
        <f t="shared" si="4"/>
        <v>1329011.1897634405</v>
      </c>
      <c r="L20" s="6">
        <f t="shared" si="5"/>
        <v>1571988.512437276</v>
      </c>
      <c r="M20" s="6">
        <f t="shared" si="6"/>
        <v>1884261.8833795013</v>
      </c>
      <c r="N20" s="6">
        <f t="shared" si="7"/>
        <v>4459370.930525</v>
      </c>
      <c r="O20" s="6">
        <f t="shared" si="8"/>
        <v>13612526.43902439</v>
      </c>
    </row>
    <row r="21" spans="1:15" ht="12.75">
      <c r="A21" s="4" t="s">
        <v>36</v>
      </c>
      <c r="B21" s="5" t="s">
        <v>163</v>
      </c>
      <c r="C21" s="6">
        <v>58315505</v>
      </c>
      <c r="D21" s="6">
        <v>263969534.01</v>
      </c>
      <c r="E21" s="6">
        <v>145980509.52</v>
      </c>
      <c r="F21" s="6">
        <v>298186971.92</v>
      </c>
      <c r="G21" s="6">
        <v>835453219.6899999</v>
      </c>
      <c r="H21" s="6">
        <v>541823407</v>
      </c>
      <c r="I21" s="6">
        <v>2143729147.1399996</v>
      </c>
      <c r="J21" s="6">
        <f t="shared" si="3"/>
        <v>2332620.2</v>
      </c>
      <c r="K21" s="6">
        <f t="shared" si="4"/>
        <v>567676.4172258064</v>
      </c>
      <c r="L21" s="6">
        <f t="shared" si="5"/>
        <v>523227.6326881721</v>
      </c>
      <c r="M21" s="6">
        <f t="shared" si="6"/>
        <v>826002.692299169</v>
      </c>
      <c r="N21" s="6">
        <f t="shared" si="7"/>
        <v>2088633.0492249997</v>
      </c>
      <c r="O21" s="6">
        <f t="shared" si="8"/>
        <v>6607602.524390244</v>
      </c>
    </row>
    <row r="22" spans="1:15" ht="12.75">
      <c r="A22" s="4" t="s">
        <v>25</v>
      </c>
      <c r="B22" s="5" t="s">
        <v>26</v>
      </c>
      <c r="C22" s="6">
        <v>0</v>
      </c>
      <c r="D22" s="6">
        <v>52726.46000000002</v>
      </c>
      <c r="E22" s="6">
        <v>104385.43999999993</v>
      </c>
      <c r="F22" s="6">
        <v>262776.57000000007</v>
      </c>
      <c r="G22" s="6">
        <v>598940.3499999997</v>
      </c>
      <c r="H22" s="6">
        <v>280925.46000000014</v>
      </c>
      <c r="I22" s="6">
        <v>1299754.2800000003</v>
      </c>
      <c r="J22" s="6">
        <f t="shared" si="3"/>
        <v>0</v>
      </c>
      <c r="K22" s="6">
        <f t="shared" si="4"/>
        <v>113.39023655913984</v>
      </c>
      <c r="L22" s="6">
        <f t="shared" si="5"/>
        <v>374.1413620071682</v>
      </c>
      <c r="M22" s="6">
        <f t="shared" si="6"/>
        <v>727.9129362880889</v>
      </c>
      <c r="N22" s="6">
        <f t="shared" si="7"/>
        <v>1497.3508749999994</v>
      </c>
      <c r="O22" s="6">
        <f t="shared" si="8"/>
        <v>3425.9202439024407</v>
      </c>
    </row>
    <row r="23" spans="1:15" ht="12.75">
      <c r="A23" s="4" t="s">
        <v>27</v>
      </c>
      <c r="B23" s="5" t="s">
        <v>26</v>
      </c>
      <c r="C23" s="6">
        <v>0</v>
      </c>
      <c r="D23" s="6">
        <v>29245.430000000037</v>
      </c>
      <c r="E23" s="6">
        <v>65990.21</v>
      </c>
      <c r="F23" s="6">
        <v>182869.29000000004</v>
      </c>
      <c r="G23" s="6">
        <v>435519.1800000001</v>
      </c>
      <c r="H23" s="6">
        <v>233823.07</v>
      </c>
      <c r="I23" s="6">
        <v>947447.1799999985</v>
      </c>
      <c r="J23" s="6">
        <f t="shared" si="3"/>
        <v>0</v>
      </c>
      <c r="K23" s="6">
        <f t="shared" si="4"/>
        <v>62.893397849462445</v>
      </c>
      <c r="L23" s="6">
        <f t="shared" si="5"/>
        <v>236.52405017921149</v>
      </c>
      <c r="M23" s="6">
        <f t="shared" si="6"/>
        <v>506.5631301939059</v>
      </c>
      <c r="N23" s="6">
        <f t="shared" si="7"/>
        <v>1088.7979500000004</v>
      </c>
      <c r="O23" s="6">
        <f t="shared" si="8"/>
        <v>2851.5008536585365</v>
      </c>
    </row>
    <row r="24" spans="1:15" ht="12.75">
      <c r="A24" s="4" t="s">
        <v>28</v>
      </c>
      <c r="B24" s="5" t="s">
        <v>26</v>
      </c>
      <c r="C24" s="6">
        <v>0</v>
      </c>
      <c r="D24" s="6">
        <v>16315.620000000006</v>
      </c>
      <c r="E24" s="6">
        <v>31057.430000000004</v>
      </c>
      <c r="F24" s="6">
        <v>71448.49999999999</v>
      </c>
      <c r="G24" s="6">
        <v>155136.77999999994</v>
      </c>
      <c r="H24" s="6">
        <v>39707.450000000004</v>
      </c>
      <c r="I24" s="6">
        <v>313665.78</v>
      </c>
      <c r="J24" s="6">
        <f t="shared" si="3"/>
        <v>0</v>
      </c>
      <c r="K24" s="6">
        <f t="shared" si="4"/>
        <v>35.08735483870969</v>
      </c>
      <c r="L24" s="6">
        <f t="shared" si="5"/>
        <v>111.31695340501794</v>
      </c>
      <c r="M24" s="6">
        <f t="shared" si="6"/>
        <v>197.9182825484764</v>
      </c>
      <c r="N24" s="6">
        <f t="shared" si="7"/>
        <v>387.8419499999998</v>
      </c>
      <c r="O24" s="6">
        <f t="shared" si="8"/>
        <v>484.2371951219513</v>
      </c>
    </row>
    <row r="25" spans="1:15" ht="12.75">
      <c r="A25" s="4" t="s">
        <v>29</v>
      </c>
      <c r="B25" s="8" t="s">
        <v>30</v>
      </c>
      <c r="C25" s="6">
        <v>690</v>
      </c>
      <c r="D25" s="6">
        <v>7839</v>
      </c>
      <c r="E25" s="6">
        <v>22077</v>
      </c>
      <c r="F25" s="6">
        <v>53393.479999999996</v>
      </c>
      <c r="G25" s="6">
        <v>151701.22999999998</v>
      </c>
      <c r="H25" s="6">
        <v>69640</v>
      </c>
      <c r="I25" s="6">
        <v>305340.71</v>
      </c>
      <c r="J25" s="6">
        <f t="shared" si="3"/>
        <v>27.6</v>
      </c>
      <c r="K25" s="6">
        <f t="shared" si="4"/>
        <v>16.858064516129033</v>
      </c>
      <c r="L25" s="6">
        <f t="shared" si="5"/>
        <v>79.12903225806451</v>
      </c>
      <c r="M25" s="6">
        <f t="shared" si="6"/>
        <v>147.90437673130194</v>
      </c>
      <c r="N25" s="6">
        <f t="shared" si="7"/>
        <v>379.25307499999997</v>
      </c>
      <c r="O25" s="6">
        <f t="shared" si="8"/>
        <v>849.2682926829268</v>
      </c>
    </row>
    <row r="26" spans="1:15" ht="12.75">
      <c r="A26" s="4" t="s">
        <v>31</v>
      </c>
      <c r="B26" s="5" t="s">
        <v>30</v>
      </c>
      <c r="C26" s="6">
        <v>64501</v>
      </c>
      <c r="D26" s="6">
        <v>21026</v>
      </c>
      <c r="E26" s="6">
        <v>1290</v>
      </c>
      <c r="F26" s="6">
        <v>3010.12</v>
      </c>
      <c r="G26" s="6">
        <v>77194</v>
      </c>
      <c r="H26" s="6">
        <v>147644</v>
      </c>
      <c r="I26" s="6">
        <v>314665.12</v>
      </c>
      <c r="J26" s="6">
        <f t="shared" si="3"/>
        <v>2580.04</v>
      </c>
      <c r="K26" s="6">
        <f t="shared" si="4"/>
        <v>45.21720430107527</v>
      </c>
      <c r="L26" s="6">
        <f t="shared" si="5"/>
        <v>4.623655913978495</v>
      </c>
      <c r="M26" s="6">
        <f t="shared" si="6"/>
        <v>8.338282548476453</v>
      </c>
      <c r="N26" s="6">
        <f t="shared" si="7"/>
        <v>192.985</v>
      </c>
      <c r="O26" s="6">
        <f t="shared" si="8"/>
        <v>1800.5365853658536</v>
      </c>
    </row>
    <row r="27" spans="1:15" ht="12.75">
      <c r="A27" s="4" t="s">
        <v>32</v>
      </c>
      <c r="B27" s="5" t="s">
        <v>30</v>
      </c>
      <c r="C27" s="6">
        <v>498</v>
      </c>
      <c r="D27" s="6">
        <v>12585</v>
      </c>
      <c r="E27" s="6">
        <v>18173</v>
      </c>
      <c r="F27" s="6">
        <v>35626</v>
      </c>
      <c r="G27" s="6">
        <v>57380.79</v>
      </c>
      <c r="H27" s="6">
        <v>12233</v>
      </c>
      <c r="I27" s="6">
        <v>136495.78999999998</v>
      </c>
      <c r="J27" s="6">
        <f t="shared" si="3"/>
        <v>19.92</v>
      </c>
      <c r="K27" s="6">
        <f t="shared" si="4"/>
        <v>27.06451612903226</v>
      </c>
      <c r="L27" s="6">
        <f t="shared" si="5"/>
        <v>65.13620071684588</v>
      </c>
      <c r="M27" s="6">
        <f t="shared" si="6"/>
        <v>98.68698060941828</v>
      </c>
      <c r="N27" s="6">
        <f t="shared" si="7"/>
        <v>143.451975</v>
      </c>
      <c r="O27" s="6">
        <f t="shared" si="8"/>
        <v>149.1829268292683</v>
      </c>
    </row>
    <row r="28" spans="1:15" ht="12.75">
      <c r="A28" s="4" t="s">
        <v>33</v>
      </c>
      <c r="B28" s="8" t="s">
        <v>30</v>
      </c>
      <c r="C28" s="6">
        <v>1089473</v>
      </c>
      <c r="D28" s="6">
        <v>1099635</v>
      </c>
      <c r="E28" s="6">
        <v>2387618</v>
      </c>
      <c r="F28" s="6">
        <v>13646</v>
      </c>
      <c r="G28" s="6">
        <v>277078</v>
      </c>
      <c r="H28" s="6">
        <v>373184</v>
      </c>
      <c r="I28" s="6">
        <v>5240634</v>
      </c>
      <c r="J28" s="6">
        <f t="shared" si="3"/>
        <v>43578.92</v>
      </c>
      <c r="K28" s="6">
        <f t="shared" si="4"/>
        <v>2364.8064516129034</v>
      </c>
      <c r="L28" s="6">
        <f t="shared" si="5"/>
        <v>8557.770609318997</v>
      </c>
      <c r="M28" s="6">
        <f t="shared" si="6"/>
        <v>37.800554016620495</v>
      </c>
      <c r="N28" s="6">
        <f t="shared" si="7"/>
        <v>692.695</v>
      </c>
      <c r="O28" s="6">
        <f t="shared" si="8"/>
        <v>4551.024390243902</v>
      </c>
    </row>
    <row r="29" spans="1:15" ht="12.75">
      <c r="A29" s="4" t="s">
        <v>34</v>
      </c>
      <c r="B29" s="8" t="s">
        <v>35</v>
      </c>
      <c r="C29" s="6">
        <v>1615.8</v>
      </c>
      <c r="D29" s="6">
        <v>2175.75</v>
      </c>
      <c r="E29" s="6">
        <v>15528.000000000004</v>
      </c>
      <c r="F29" s="6">
        <v>89619.49</v>
      </c>
      <c r="G29" s="6">
        <v>397029.11000000004</v>
      </c>
      <c r="H29" s="6">
        <v>286978</v>
      </c>
      <c r="I29" s="6">
        <v>792946.1500000004</v>
      </c>
      <c r="J29" s="6">
        <f t="shared" si="3"/>
        <v>64.632</v>
      </c>
      <c r="K29" s="6">
        <f t="shared" si="4"/>
        <v>4.679032258064516</v>
      </c>
      <c r="L29" s="6">
        <f t="shared" si="5"/>
        <v>55.65591397849464</v>
      </c>
      <c r="M29" s="6">
        <f t="shared" si="6"/>
        <v>248.2534349030471</v>
      </c>
      <c r="N29" s="6">
        <f t="shared" si="7"/>
        <v>992.5727750000001</v>
      </c>
      <c r="O29" s="6">
        <f t="shared" si="8"/>
        <v>3499.731707317073</v>
      </c>
    </row>
    <row r="30" spans="1:9" ht="12.75" hidden="1">
      <c r="A30" s="13" t="s">
        <v>62</v>
      </c>
      <c r="B30" s="23"/>
      <c r="C30" s="15">
        <v>0</v>
      </c>
      <c r="D30" s="16">
        <v>15864.77000000001</v>
      </c>
      <c r="E30" s="16">
        <v>35785.380000000005</v>
      </c>
      <c r="F30" s="16">
        <v>95157.2600000001</v>
      </c>
      <c r="G30" s="16">
        <v>231569.91999999995</v>
      </c>
      <c r="H30" s="16">
        <v>125644.12</v>
      </c>
      <c r="I30" s="14">
        <v>504021.45000000106</v>
      </c>
    </row>
    <row r="31" spans="1:9" ht="12.75" hidden="1">
      <c r="A31" s="13" t="s">
        <v>63</v>
      </c>
      <c r="B31" s="23"/>
      <c r="C31" s="15">
        <v>0</v>
      </c>
      <c r="D31" s="16">
        <v>7043.029999999999</v>
      </c>
      <c r="E31" s="16">
        <v>18398.620000000003</v>
      </c>
      <c r="F31" s="16">
        <v>47814.74999999998</v>
      </c>
      <c r="G31" s="16">
        <v>116005.37999999998</v>
      </c>
      <c r="H31" s="16">
        <v>61214.119999999995</v>
      </c>
      <c r="I31" s="14">
        <v>250475.90000000005</v>
      </c>
    </row>
    <row r="32" spans="1:9" ht="12.75" hidden="1">
      <c r="A32" s="13" t="s">
        <v>64</v>
      </c>
      <c r="B32" s="23"/>
      <c r="C32" s="15">
        <v>0</v>
      </c>
      <c r="D32" s="16">
        <v>5022.699999999999</v>
      </c>
      <c r="E32" s="16">
        <v>10698.87</v>
      </c>
      <c r="F32" s="16">
        <v>27579.87</v>
      </c>
      <c r="G32" s="16">
        <v>61483.75000000004</v>
      </c>
      <c r="H32" s="16">
        <v>38712.45</v>
      </c>
      <c r="I32" s="14">
        <v>143497.64</v>
      </c>
    </row>
    <row r="33" spans="1:9" ht="12.75" hidden="1">
      <c r="A33" s="13" t="s">
        <v>65</v>
      </c>
      <c r="B33" s="23"/>
      <c r="C33" s="15">
        <v>0</v>
      </c>
      <c r="D33" s="16">
        <v>4894.060000000001</v>
      </c>
      <c r="E33" s="16">
        <v>11433.259999999998</v>
      </c>
      <c r="F33" s="16">
        <v>31559.100000000002</v>
      </c>
      <c r="G33" s="16">
        <v>77846.86000000004</v>
      </c>
      <c r="H33" s="16">
        <v>41572.85</v>
      </c>
      <c r="I33" s="14">
        <v>167306.1300000001</v>
      </c>
    </row>
    <row r="34" spans="1:9" ht="12.75" hidden="1">
      <c r="A34" s="13" t="s">
        <v>66</v>
      </c>
      <c r="B34" s="23"/>
      <c r="C34" s="15">
        <v>0</v>
      </c>
      <c r="D34" s="16">
        <v>96.66</v>
      </c>
      <c r="E34" s="16">
        <v>245.72</v>
      </c>
      <c r="F34" s="16">
        <v>4016.0699999999993</v>
      </c>
      <c r="G34" s="16">
        <v>7653.96</v>
      </c>
      <c r="H34" s="16">
        <v>7071.200000000002</v>
      </c>
      <c r="I34" s="14">
        <v>19083.610000000004</v>
      </c>
    </row>
    <row r="35" spans="1:9" ht="12.75" hidden="1">
      <c r="A35" s="13" t="s">
        <v>67</v>
      </c>
      <c r="B35" s="23"/>
      <c r="C35" s="15">
        <v>0</v>
      </c>
      <c r="D35" s="16">
        <v>89436.64000000006</v>
      </c>
      <c r="E35" s="16">
        <v>192717.9299999998</v>
      </c>
      <c r="F35" s="16">
        <v>571864.8100000002</v>
      </c>
      <c r="G35" s="16">
        <v>1424468.4799999993</v>
      </c>
      <c r="H35" s="16">
        <v>860830.7999999999</v>
      </c>
      <c r="I35" s="14">
        <v>3139318.659999999</v>
      </c>
    </row>
    <row r="36" spans="1:9" ht="12.75" hidden="1">
      <c r="A36" s="13" t="s">
        <v>68</v>
      </c>
      <c r="B36" s="23"/>
      <c r="C36" s="15">
        <v>0</v>
      </c>
      <c r="D36" s="16">
        <v>33481.649999999965</v>
      </c>
      <c r="E36" s="16">
        <v>87231.21</v>
      </c>
      <c r="F36" s="16">
        <v>264574.0600000002</v>
      </c>
      <c r="G36" s="16">
        <v>664420.0600000003</v>
      </c>
      <c r="H36" s="16">
        <v>388329.82999999984</v>
      </c>
      <c r="I36" s="14">
        <v>1438036.8100000008</v>
      </c>
    </row>
    <row r="37" spans="1:9" ht="12.75" hidden="1">
      <c r="A37" s="13" t="s">
        <v>69</v>
      </c>
      <c r="B37" s="23"/>
      <c r="C37" s="15">
        <v>0</v>
      </c>
      <c r="D37" s="16">
        <v>38257.819999999985</v>
      </c>
      <c r="E37" s="16">
        <v>76679.57999999997</v>
      </c>
      <c r="F37" s="16">
        <v>217919.60000000012</v>
      </c>
      <c r="G37" s="16">
        <v>496237.61</v>
      </c>
      <c r="H37" s="16">
        <v>313029.30000000005</v>
      </c>
      <c r="I37" s="14">
        <v>1142123.91</v>
      </c>
    </row>
    <row r="38" spans="1:9" ht="12.75" hidden="1">
      <c r="A38" s="13" t="s">
        <v>70</v>
      </c>
      <c r="B38" s="23"/>
      <c r="C38" s="15">
        <v>0</v>
      </c>
      <c r="D38" s="16">
        <v>12374.069999999996</v>
      </c>
      <c r="E38" s="16">
        <v>27310.45</v>
      </c>
      <c r="F38" s="16">
        <v>83786.91000000002</v>
      </c>
      <c r="G38" s="16">
        <v>224154.83000000005</v>
      </c>
      <c r="H38" s="16">
        <v>125179.31999999998</v>
      </c>
      <c r="I38" s="14">
        <v>472805.5800000003</v>
      </c>
    </row>
    <row r="39" spans="1:9" ht="12.75" hidden="1">
      <c r="A39" s="13" t="s">
        <v>71</v>
      </c>
      <c r="B39" s="23"/>
      <c r="C39" s="15">
        <v>0</v>
      </c>
      <c r="D39" s="25">
        <v>6027.34</v>
      </c>
      <c r="E39" s="25">
        <v>15242.480000000001</v>
      </c>
      <c r="F39" s="25">
        <v>244832.34</v>
      </c>
      <c r="G39" s="25">
        <v>494708.4400000002</v>
      </c>
      <c r="H39" s="25">
        <v>451497.55000000005</v>
      </c>
      <c r="I39" s="14">
        <v>1212308.1500000001</v>
      </c>
    </row>
    <row r="40" spans="1:11" ht="12.75" hidden="1">
      <c r="A40" s="13" t="s">
        <v>128</v>
      </c>
      <c r="B40" s="23"/>
      <c r="C40" s="25">
        <v>108705</v>
      </c>
      <c r="D40" s="25">
        <v>142708</v>
      </c>
      <c r="E40" s="25">
        <v>930042.6</v>
      </c>
      <c r="F40" s="25">
        <v>4519147.0600000005</v>
      </c>
      <c r="G40" s="25">
        <v>18594128</v>
      </c>
      <c r="H40" s="25">
        <v>11124596</v>
      </c>
      <c r="I40" s="25">
        <v>35419326.66</v>
      </c>
      <c r="J40" s="25"/>
      <c r="K40" s="25"/>
    </row>
    <row r="41" spans="1:9" ht="12.75">
      <c r="A41" s="3" t="s">
        <v>72</v>
      </c>
      <c r="B41" s="26" t="s">
        <v>76</v>
      </c>
      <c r="C41" s="27">
        <f>+IF(C30=0,0,C35/C30)</f>
        <v>0</v>
      </c>
      <c r="D41" s="27">
        <f aca="true" t="shared" si="9" ref="D41:I43">+IF(D30=0,0,D35/D30)</f>
        <v>5.637436912101468</v>
      </c>
      <c r="E41" s="27">
        <f t="shared" si="9"/>
        <v>5.385381683804944</v>
      </c>
      <c r="F41" s="27">
        <f t="shared" si="9"/>
        <v>6.009681342232843</v>
      </c>
      <c r="G41" s="27">
        <f t="shared" si="9"/>
        <v>6.151353681859887</v>
      </c>
      <c r="H41" s="27">
        <f t="shared" si="9"/>
        <v>6.8513417102208996</v>
      </c>
      <c r="I41" s="27">
        <f t="shared" si="9"/>
        <v>6.2285417813071104</v>
      </c>
    </row>
    <row r="42" spans="1:9" ht="12.75">
      <c r="A42" s="3" t="s">
        <v>61</v>
      </c>
      <c r="B42" s="26" t="s">
        <v>76</v>
      </c>
      <c r="C42" s="27">
        <f>+IF(C31=0,0,C36/C31)</f>
        <v>0</v>
      </c>
      <c r="D42" s="27">
        <f t="shared" si="9"/>
        <v>4.7538701382785495</v>
      </c>
      <c r="E42" s="27">
        <f t="shared" si="9"/>
        <v>4.741182219101215</v>
      </c>
      <c r="F42" s="27">
        <f t="shared" si="9"/>
        <v>5.533314719830184</v>
      </c>
      <c r="G42" s="27">
        <f t="shared" si="9"/>
        <v>5.72749350073247</v>
      </c>
      <c r="H42" s="27">
        <f t="shared" si="9"/>
        <v>6.343795026376266</v>
      </c>
      <c r="I42" s="27">
        <f t="shared" si="9"/>
        <v>5.741218256926118</v>
      </c>
    </row>
    <row r="43" spans="1:9" ht="12.75">
      <c r="A43" s="3" t="s">
        <v>73</v>
      </c>
      <c r="B43" s="26" t="s">
        <v>76</v>
      </c>
      <c r="C43" s="27">
        <f>+IF(C32=0,0,C37/C32)</f>
        <v>0</v>
      </c>
      <c r="D43" s="27">
        <f t="shared" si="9"/>
        <v>7.616982897644692</v>
      </c>
      <c r="E43" s="27">
        <f t="shared" si="9"/>
        <v>7.167072784322079</v>
      </c>
      <c r="F43" s="27">
        <f t="shared" si="9"/>
        <v>7.901400550473955</v>
      </c>
      <c r="G43" s="27">
        <f t="shared" si="9"/>
        <v>8.071036818671596</v>
      </c>
      <c r="H43" s="27">
        <f t="shared" si="9"/>
        <v>8.08601108945572</v>
      </c>
      <c r="I43" s="27">
        <f t="shared" si="9"/>
        <v>7.959182534291155</v>
      </c>
    </row>
    <row r="44" spans="1:11" ht="12.75">
      <c r="A44" s="3" t="s">
        <v>74</v>
      </c>
      <c r="B44" s="36" t="s">
        <v>76</v>
      </c>
      <c r="C44" s="27">
        <f>+IF(C33=0,0,C38/C33)</f>
        <v>0</v>
      </c>
      <c r="D44" s="27">
        <f aca="true" t="shared" si="10" ref="D44:I44">+IF(D33=0,0,D38/D33)</f>
        <v>2.5283854305014635</v>
      </c>
      <c r="E44" s="27">
        <f t="shared" si="10"/>
        <v>2.3886844172178368</v>
      </c>
      <c r="F44" s="27">
        <f t="shared" si="10"/>
        <v>2.6549207677025013</v>
      </c>
      <c r="G44" s="27">
        <f t="shared" si="10"/>
        <v>2.879433158896838</v>
      </c>
      <c r="H44" s="27">
        <f t="shared" si="10"/>
        <v>3.0110834354632887</v>
      </c>
      <c r="I44" s="27">
        <f t="shared" si="10"/>
        <v>2.825990775113859</v>
      </c>
      <c r="K44" s="58"/>
    </row>
    <row r="45" spans="1:9" ht="12.75">
      <c r="A45" s="3" t="s">
        <v>75</v>
      </c>
      <c r="B45" s="39" t="s">
        <v>76</v>
      </c>
      <c r="C45" s="37">
        <f>+IF(C34=0,0,C39/C34)</f>
        <v>0</v>
      </c>
      <c r="D45" s="37">
        <f aca="true" t="shared" si="11" ref="D45:I45">+IF(D34=0,0,D39/D34)</f>
        <v>62.35609352369129</v>
      </c>
      <c r="E45" s="37">
        <f t="shared" si="11"/>
        <v>62.031906234738734</v>
      </c>
      <c r="F45" s="37">
        <f t="shared" si="11"/>
        <v>60.96316548267337</v>
      </c>
      <c r="G45" s="37">
        <f t="shared" si="11"/>
        <v>64.63431217304509</v>
      </c>
      <c r="H45" s="37">
        <f t="shared" si="11"/>
        <v>63.8502022287589</v>
      </c>
      <c r="I45" s="37">
        <f t="shared" si="11"/>
        <v>63.52614363844157</v>
      </c>
    </row>
    <row r="46" spans="1:9" ht="12.75">
      <c r="A46" s="3" t="s">
        <v>125</v>
      </c>
      <c r="B46" s="26" t="s">
        <v>126</v>
      </c>
      <c r="C46" s="27">
        <f>+IF(C40=0,0,C29/C40*1000)</f>
        <v>14.864081688974748</v>
      </c>
      <c r="D46" s="27">
        <f aca="true" t="shared" si="12" ref="D46:I46">+D29/D40*1000</f>
        <v>15.246166998346274</v>
      </c>
      <c r="E46" s="27">
        <f t="shared" si="12"/>
        <v>16.696009408601288</v>
      </c>
      <c r="F46" s="27">
        <f t="shared" si="12"/>
        <v>19.83106298824451</v>
      </c>
      <c r="G46" s="27">
        <f t="shared" si="12"/>
        <v>21.352392002464438</v>
      </c>
      <c r="H46" s="27">
        <f t="shared" si="12"/>
        <v>25.796712078353227</v>
      </c>
      <c r="I46" s="27">
        <f t="shared" si="12"/>
        <v>22.387386344515008</v>
      </c>
    </row>
    <row r="47" spans="1:9" ht="12.75">
      <c r="A47" s="3" t="s">
        <v>127</v>
      </c>
      <c r="B47" s="56" t="s">
        <v>164</v>
      </c>
      <c r="C47" s="46" t="s">
        <v>129</v>
      </c>
      <c r="D47" s="33">
        <f aca="true" t="shared" si="13" ref="D47:I47">+D11/D22</f>
        <v>-48.547206658668124</v>
      </c>
      <c r="E47" s="33">
        <f t="shared" si="13"/>
        <v>-194.13367161167318</v>
      </c>
      <c r="F47" s="33">
        <f t="shared" si="13"/>
        <v>-153.1668661326997</v>
      </c>
      <c r="G47" s="33">
        <f t="shared" si="13"/>
        <v>-171.84596900175458</v>
      </c>
      <c r="H47" s="33">
        <f t="shared" si="13"/>
        <v>-125.08270343314551</v>
      </c>
      <c r="I47" s="33">
        <f t="shared" si="13"/>
        <v>-156.89904757997795</v>
      </c>
    </row>
    <row r="48" spans="1:11" ht="12.75">
      <c r="A48" s="35"/>
      <c r="B48" s="34"/>
      <c r="C48" s="24"/>
      <c r="D48" s="24"/>
      <c r="E48" s="24"/>
      <c r="F48" s="24"/>
      <c r="G48" s="24"/>
      <c r="H48" s="24"/>
      <c r="I48" s="24"/>
      <c r="J48" s="24"/>
      <c r="K48" s="24"/>
    </row>
    <row r="49" ht="12.75">
      <c r="A49" s="43" t="s">
        <v>38</v>
      </c>
    </row>
    <row r="50" spans="1:9" ht="12.75">
      <c r="A50" s="3" t="s">
        <v>14</v>
      </c>
      <c r="B50" s="9" t="s">
        <v>37</v>
      </c>
      <c r="C50" s="10">
        <f aca="true" t="shared" si="14" ref="C50:C71">+C6/$I6</f>
        <v>0.015508684863523574</v>
      </c>
      <c r="D50" s="10">
        <f aca="true" t="shared" si="15" ref="D50:I50">+D6/$I6</f>
        <v>0.28846153846153844</v>
      </c>
      <c r="E50" s="10">
        <f t="shared" si="15"/>
        <v>0.17307692307692307</v>
      </c>
      <c r="F50" s="10">
        <f t="shared" si="15"/>
        <v>0.2239454094292804</v>
      </c>
      <c r="G50" s="10">
        <f t="shared" si="15"/>
        <v>0.24813895781637718</v>
      </c>
      <c r="H50" s="10">
        <f t="shared" si="15"/>
        <v>0.05086848635235732</v>
      </c>
      <c r="I50" s="10">
        <f t="shared" si="15"/>
        <v>1</v>
      </c>
    </row>
    <row r="51" spans="1:9" ht="12.75">
      <c r="A51" s="3" t="s">
        <v>13</v>
      </c>
      <c r="B51" s="9" t="s">
        <v>37</v>
      </c>
      <c r="C51" s="10">
        <f t="shared" si="14"/>
        <v>0.01955822978032895</v>
      </c>
      <c r="D51" s="10">
        <f aca="true" t="shared" si="16" ref="D51:I60">+D7/$I7</f>
        <v>0.08767224493240493</v>
      </c>
      <c r="E51" s="10">
        <f t="shared" si="16"/>
        <v>0.08941930860695362</v>
      </c>
      <c r="F51" s="10">
        <f t="shared" si="16"/>
        <v>0.15688483741203607</v>
      </c>
      <c r="G51" s="10">
        <f t="shared" si="16"/>
        <v>0.4345598806074451</v>
      </c>
      <c r="H51" s="10">
        <f t="shared" si="16"/>
        <v>0.21190549866083128</v>
      </c>
      <c r="I51" s="10">
        <f t="shared" si="16"/>
        <v>1</v>
      </c>
    </row>
    <row r="52" spans="1:9" ht="12.75">
      <c r="A52" s="4" t="s">
        <v>39</v>
      </c>
      <c r="B52" s="9" t="s">
        <v>37</v>
      </c>
      <c r="C52" s="10">
        <f t="shared" si="14"/>
        <v>0.020185341237208453</v>
      </c>
      <c r="D52" s="10">
        <f t="shared" si="16"/>
        <v>0.0775205463260416</v>
      </c>
      <c r="E52" s="10">
        <f t="shared" si="16"/>
        <v>0.07579944023051645</v>
      </c>
      <c r="F52" s="10">
        <f t="shared" si="16"/>
        <v>0.14553503302438348</v>
      </c>
      <c r="G52" s="10">
        <f t="shared" si="16"/>
        <v>0.4475756851927086</v>
      </c>
      <c r="H52" s="10">
        <f t="shared" si="16"/>
        <v>0.23338395398914133</v>
      </c>
      <c r="I52" s="10">
        <f t="shared" si="16"/>
        <v>1</v>
      </c>
    </row>
    <row r="53" spans="1:9" ht="12.75">
      <c r="A53" s="4" t="s">
        <v>40</v>
      </c>
      <c r="B53" s="9" t="s">
        <v>37</v>
      </c>
      <c r="C53" s="10">
        <f t="shared" si="14"/>
        <v>1.032258064516129</v>
      </c>
      <c r="D53" s="10">
        <f t="shared" si="16"/>
        <v>0.8844086021505376</v>
      </c>
      <c r="E53" s="10">
        <f t="shared" si="16"/>
        <v>0.8476702508960573</v>
      </c>
      <c r="F53" s="10">
        <f t="shared" si="16"/>
        <v>0.9274193548387096</v>
      </c>
      <c r="G53" s="10">
        <f t="shared" si="16"/>
        <v>1.0295698924731183</v>
      </c>
      <c r="H53" s="10">
        <f t="shared" si="16"/>
        <v>1.1012544802867383</v>
      </c>
      <c r="I53" s="10">
        <f t="shared" si="16"/>
        <v>1</v>
      </c>
    </row>
    <row r="54" spans="1:9" ht="12.75">
      <c r="A54" s="4" t="s">
        <v>15</v>
      </c>
      <c r="B54" s="9" t="s">
        <v>37</v>
      </c>
      <c r="C54" s="10">
        <f t="shared" si="14"/>
        <v>0.00284960230413371</v>
      </c>
      <c r="D54" s="10">
        <f t="shared" si="16"/>
        <v>0.08611138681585748</v>
      </c>
      <c r="E54" s="10">
        <f t="shared" si="16"/>
        <v>0.05964849751639279</v>
      </c>
      <c r="F54" s="10">
        <f t="shared" si="16"/>
        <v>0.1892220609920854</v>
      </c>
      <c r="G54" s="10">
        <f t="shared" si="16"/>
        <v>0.41545409717800336</v>
      </c>
      <c r="H54" s="10">
        <f t="shared" si="16"/>
        <v>0.24671435519352725</v>
      </c>
      <c r="I54" s="10">
        <f t="shared" si="16"/>
        <v>1</v>
      </c>
    </row>
    <row r="55" spans="1:9" ht="12.75">
      <c r="A55" s="4" t="s">
        <v>16</v>
      </c>
      <c r="B55" s="9" t="s">
        <v>37</v>
      </c>
      <c r="C55" s="10">
        <f t="shared" si="14"/>
        <v>0.013694356608068083</v>
      </c>
      <c r="D55" s="10">
        <f t="shared" si="16"/>
        <v>0.01255195278483602</v>
      </c>
      <c r="E55" s="10">
        <f t="shared" si="16"/>
        <v>0.0993709017763079</v>
      </c>
      <c r="F55" s="10">
        <f t="shared" si="16"/>
        <v>0.19736489258930082</v>
      </c>
      <c r="G55" s="10">
        <f t="shared" si="16"/>
        <v>0.5047093587384571</v>
      </c>
      <c r="H55" s="10">
        <f t="shared" si="16"/>
        <v>0.17230853750303</v>
      </c>
      <c r="I55" s="10">
        <f t="shared" si="16"/>
        <v>1</v>
      </c>
    </row>
    <row r="56" spans="1:9" ht="12.75">
      <c r="A56" s="7" t="s">
        <v>17</v>
      </c>
      <c r="B56" s="9" t="s">
        <v>37</v>
      </c>
      <c r="C56" s="10">
        <f t="shared" si="14"/>
        <v>0.01813945910348631</v>
      </c>
      <c r="D56" s="10">
        <f t="shared" si="16"/>
        <v>0.1097556267845254</v>
      </c>
      <c r="E56" s="10">
        <f t="shared" si="16"/>
        <v>0.09451062816583247</v>
      </c>
      <c r="F56" s="10">
        <f t="shared" si="16"/>
        <v>0.1585515771969111</v>
      </c>
      <c r="G56" s="10">
        <f t="shared" si="16"/>
        <v>0.387817773967819</v>
      </c>
      <c r="H56" s="10">
        <f t="shared" si="16"/>
        <v>0.23122493478142592</v>
      </c>
      <c r="I56" s="10">
        <f t="shared" si="16"/>
        <v>1</v>
      </c>
    </row>
    <row r="57" spans="1:9" ht="12.75">
      <c r="A57" s="4" t="s">
        <v>22</v>
      </c>
      <c r="B57" s="9" t="s">
        <v>37</v>
      </c>
      <c r="C57" s="10">
        <f t="shared" si="14"/>
        <v>0.009418514387203944</v>
      </c>
      <c r="D57" s="10">
        <f t="shared" si="16"/>
        <v>0.04988380466190076</v>
      </c>
      <c r="E57" s="10">
        <f t="shared" si="16"/>
        <v>0.0864229166641032</v>
      </c>
      <c r="F57" s="10">
        <f t="shared" si="16"/>
        <v>0.20239410394345916</v>
      </c>
      <c r="G57" s="10">
        <f t="shared" si="16"/>
        <v>0.4607193802021769</v>
      </c>
      <c r="H57" s="10">
        <f t="shared" si="16"/>
        <v>0.19116128014115577</v>
      </c>
      <c r="I57" s="10">
        <f t="shared" si="16"/>
        <v>1</v>
      </c>
    </row>
    <row r="58" spans="1:9" ht="12.75">
      <c r="A58" s="4" t="s">
        <v>23</v>
      </c>
      <c r="B58" s="9" t="s">
        <v>37</v>
      </c>
      <c r="C58" s="10">
        <f t="shared" si="14"/>
        <v>0.0004388403001518261</v>
      </c>
      <c r="D58" s="10">
        <f t="shared" si="16"/>
        <v>0.12871487254722935</v>
      </c>
      <c r="E58" s="10">
        <f t="shared" si="16"/>
        <v>0.11429244157639457</v>
      </c>
      <c r="F58" s="10">
        <f t="shared" si="16"/>
        <v>0.3208180648414009</v>
      </c>
      <c r="G58" s="10">
        <f t="shared" si="16"/>
        <v>0.3310592444587851</v>
      </c>
      <c r="H58" s="10">
        <f t="shared" si="16"/>
        <v>0.10467653627603843</v>
      </c>
      <c r="I58" s="10">
        <f t="shared" si="16"/>
        <v>1</v>
      </c>
    </row>
    <row r="59" spans="1:9" ht="12.75">
      <c r="A59" s="4" t="s">
        <v>24</v>
      </c>
      <c r="B59" s="9" t="s">
        <v>37</v>
      </c>
      <c r="C59" s="10">
        <f t="shared" si="14"/>
        <v>0.009301730691707373</v>
      </c>
      <c r="D59" s="10">
        <f t="shared" si="16"/>
        <v>0.050909029334683054</v>
      </c>
      <c r="E59" s="10">
        <f t="shared" si="16"/>
        <v>0.08678536925196317</v>
      </c>
      <c r="F59" s="10">
        <f t="shared" si="16"/>
        <v>0.20393424756726225</v>
      </c>
      <c r="G59" s="10">
        <f t="shared" si="16"/>
        <v>0.45903310632810235</v>
      </c>
      <c r="H59" s="10">
        <f t="shared" si="16"/>
        <v>0.19003651682628156</v>
      </c>
      <c r="I59" s="10">
        <f t="shared" si="16"/>
        <v>1</v>
      </c>
    </row>
    <row r="60" spans="1:9" ht="12.75">
      <c r="A60" s="4" t="s">
        <v>18</v>
      </c>
      <c r="B60" s="9" t="s">
        <v>37</v>
      </c>
      <c r="C60" s="10">
        <f t="shared" si="14"/>
        <v>0.031783806718292174</v>
      </c>
      <c r="D60" s="10">
        <f t="shared" si="16"/>
        <v>0.09242031778275178</v>
      </c>
      <c r="E60" s="10">
        <f t="shared" si="16"/>
        <v>0.08833299445634817</v>
      </c>
      <c r="F60" s="10">
        <f t="shared" si="16"/>
        <v>0.15051008533390267</v>
      </c>
      <c r="G60" s="10">
        <f t="shared" si="16"/>
        <v>0.3869275721491403</v>
      </c>
      <c r="H60" s="10">
        <f t="shared" si="16"/>
        <v>0.2500252235595648</v>
      </c>
      <c r="I60" s="10">
        <f t="shared" si="16"/>
        <v>1</v>
      </c>
    </row>
    <row r="61" spans="1:9" ht="12.75">
      <c r="A61" s="4" t="s">
        <v>19</v>
      </c>
      <c r="B61" s="9" t="s">
        <v>37</v>
      </c>
      <c r="C61" s="10">
        <f t="shared" si="14"/>
        <v>0.034528547666244275</v>
      </c>
      <c r="D61" s="10">
        <f aca="true" t="shared" si="17" ref="D61:I70">+D17/$I17</f>
        <v>0.07455229413432858</v>
      </c>
      <c r="E61" s="10">
        <f t="shared" si="17"/>
        <v>0.07624738873337307</v>
      </c>
      <c r="F61" s="10">
        <f t="shared" si="17"/>
        <v>0.15109329878593333</v>
      </c>
      <c r="G61" s="10">
        <f t="shared" si="17"/>
        <v>0.4021531783942678</v>
      </c>
      <c r="H61" s="10">
        <f t="shared" si="17"/>
        <v>0.26142529228585315</v>
      </c>
      <c r="I61" s="10">
        <f t="shared" si="17"/>
        <v>1</v>
      </c>
    </row>
    <row r="62" spans="1:9" ht="12.75">
      <c r="A62" s="4" t="s">
        <v>20</v>
      </c>
      <c r="B62" s="9" t="s">
        <v>37</v>
      </c>
      <c r="C62" s="10">
        <f t="shared" si="14"/>
        <v>0.0029668464060106066</v>
      </c>
      <c r="D62" s="10">
        <f t="shared" si="17"/>
        <v>0.0883454995056156</v>
      </c>
      <c r="E62" s="10">
        <f t="shared" si="17"/>
        <v>0.07841950619668119</v>
      </c>
      <c r="F62" s="10">
        <f t="shared" si="17"/>
        <v>0.17961331758191523</v>
      </c>
      <c r="G62" s="10">
        <f t="shared" si="17"/>
        <v>0.40613371945932375</v>
      </c>
      <c r="H62" s="10">
        <f t="shared" si="17"/>
        <v>0.24452111085045378</v>
      </c>
      <c r="I62" s="10">
        <f t="shared" si="17"/>
        <v>1</v>
      </c>
    </row>
    <row r="63" spans="1:9" ht="12.75">
      <c r="A63" s="4" t="s">
        <v>21</v>
      </c>
      <c r="B63" s="9" t="s">
        <v>37</v>
      </c>
      <c r="C63" s="10">
        <f t="shared" si="14"/>
        <v>0.0995608460589143</v>
      </c>
      <c r="D63" s="10">
        <f t="shared" si="17"/>
        <v>0.04527117424114423</v>
      </c>
      <c r="E63" s="10">
        <f t="shared" si="17"/>
        <v>0.07377061146480975</v>
      </c>
      <c r="F63" s="10">
        <f t="shared" si="17"/>
        <v>0.09350531858643221</v>
      </c>
      <c r="G63" s="10">
        <f t="shared" si="17"/>
        <v>0.3932850269616789</v>
      </c>
      <c r="H63" s="10">
        <f t="shared" si="17"/>
        <v>0.2946070226870206</v>
      </c>
      <c r="I63" s="10">
        <f t="shared" si="17"/>
        <v>1</v>
      </c>
    </row>
    <row r="64" spans="1:9" ht="12.75">
      <c r="A64" s="4" t="s">
        <v>41</v>
      </c>
      <c r="B64" s="11" t="s">
        <v>37</v>
      </c>
      <c r="C64" s="10">
        <f t="shared" si="14"/>
        <v>0.022424491193047496</v>
      </c>
      <c r="D64" s="10">
        <f t="shared" si="17"/>
        <v>0.13029160546182403</v>
      </c>
      <c r="E64" s="10">
        <f t="shared" si="17"/>
        <v>0.09246735104891958</v>
      </c>
      <c r="F64" s="10">
        <f t="shared" si="17"/>
        <v>0.1434112792788887</v>
      </c>
      <c r="G64" s="10">
        <f t="shared" si="17"/>
        <v>0.3760697789976122</v>
      </c>
      <c r="H64" s="10">
        <f t="shared" si="17"/>
        <v>0.23533549401970807</v>
      </c>
      <c r="I64" s="10">
        <f t="shared" si="17"/>
        <v>1</v>
      </c>
    </row>
    <row r="65" spans="1:9" ht="12.75">
      <c r="A65" s="4" t="s">
        <v>36</v>
      </c>
      <c r="B65" s="11" t="s">
        <v>37</v>
      </c>
      <c r="C65" s="10">
        <f t="shared" si="14"/>
        <v>0.02720283253964248</v>
      </c>
      <c r="D65" s="10">
        <f t="shared" si="17"/>
        <v>0.12313567428150522</v>
      </c>
      <c r="E65" s="10">
        <f t="shared" si="17"/>
        <v>0.06809652689322068</v>
      </c>
      <c r="F65" s="10">
        <f t="shared" si="17"/>
        <v>0.13909731661661567</v>
      </c>
      <c r="G65" s="10">
        <f t="shared" si="17"/>
        <v>0.3897195785225937</v>
      </c>
      <c r="H65" s="10">
        <f t="shared" si="17"/>
        <v>0.2527480711464224</v>
      </c>
      <c r="I65" s="10">
        <f t="shared" si="17"/>
        <v>1</v>
      </c>
    </row>
    <row r="66" spans="1:9" ht="12.75">
      <c r="A66" s="4" t="s">
        <v>25</v>
      </c>
      <c r="B66" s="11" t="s">
        <v>37</v>
      </c>
      <c r="C66" s="10">
        <f t="shared" si="14"/>
        <v>0</v>
      </c>
      <c r="D66" s="10">
        <f t="shared" si="17"/>
        <v>0.04056648307401612</v>
      </c>
      <c r="E66" s="10">
        <f t="shared" si="17"/>
        <v>0.08031167244934935</v>
      </c>
      <c r="F66" s="10">
        <f t="shared" si="17"/>
        <v>0.20217403708030107</v>
      </c>
      <c r="G66" s="10">
        <f t="shared" si="17"/>
        <v>0.46081044641761026</v>
      </c>
      <c r="H66" s="10">
        <f t="shared" si="17"/>
        <v>0.2161373609787229</v>
      </c>
      <c r="I66" s="10">
        <f t="shared" si="17"/>
        <v>1</v>
      </c>
    </row>
    <row r="67" spans="1:9" ht="12.75">
      <c r="A67" s="4" t="s">
        <v>27</v>
      </c>
      <c r="B67" s="11" t="s">
        <v>37</v>
      </c>
      <c r="C67" s="10">
        <f t="shared" si="14"/>
        <v>0</v>
      </c>
      <c r="D67" s="10">
        <f t="shared" si="17"/>
        <v>0.030867609949506717</v>
      </c>
      <c r="E67" s="10">
        <f t="shared" si="17"/>
        <v>0.06965054241862867</v>
      </c>
      <c r="F67" s="10">
        <f t="shared" si="17"/>
        <v>0.19301264900065493</v>
      </c>
      <c r="G67" s="10">
        <f t="shared" si="17"/>
        <v>0.45967647505162323</v>
      </c>
      <c r="H67" s="10">
        <f t="shared" si="17"/>
        <v>0.24679272357958823</v>
      </c>
      <c r="I67" s="10">
        <f t="shared" si="17"/>
        <v>1</v>
      </c>
    </row>
    <row r="68" spans="1:9" ht="12.75">
      <c r="A68" s="4" t="s">
        <v>28</v>
      </c>
      <c r="B68" s="11" t="s">
        <v>37</v>
      </c>
      <c r="C68" s="10">
        <f t="shared" si="14"/>
        <v>0</v>
      </c>
      <c r="D68" s="10">
        <f t="shared" si="17"/>
        <v>0.05201593874856226</v>
      </c>
      <c r="E68" s="10">
        <f t="shared" si="17"/>
        <v>0.09901440316505039</v>
      </c>
      <c r="F68" s="10">
        <f t="shared" si="17"/>
        <v>0.22778544729998912</v>
      </c>
      <c r="G68" s="10">
        <f t="shared" si="17"/>
        <v>0.4945926202086818</v>
      </c>
      <c r="H68" s="10">
        <f t="shared" si="17"/>
        <v>0.12659159057771618</v>
      </c>
      <c r="I68" s="10">
        <f t="shared" si="17"/>
        <v>1</v>
      </c>
    </row>
    <row r="69" spans="1:9" ht="12.75">
      <c r="A69" s="4" t="s">
        <v>29</v>
      </c>
      <c r="B69" s="11" t="s">
        <v>37</v>
      </c>
      <c r="C69" s="10">
        <f t="shared" si="14"/>
        <v>0.002259770732831531</v>
      </c>
      <c r="D69" s="10">
        <f t="shared" si="17"/>
        <v>0.02567296054299474</v>
      </c>
      <c r="E69" s="10">
        <f t="shared" si="17"/>
        <v>0.07230283836046625</v>
      </c>
      <c r="F69" s="10">
        <f t="shared" si="17"/>
        <v>0.17486525134496475</v>
      </c>
      <c r="G69" s="10">
        <f t="shared" si="17"/>
        <v>0.49682608650513704</v>
      </c>
      <c r="H69" s="10">
        <f t="shared" si="17"/>
        <v>0.22807309251360552</v>
      </c>
      <c r="I69" s="10">
        <f t="shared" si="17"/>
        <v>1</v>
      </c>
    </row>
    <row r="70" spans="1:9" ht="12.75">
      <c r="A70" s="4" t="s">
        <v>31</v>
      </c>
      <c r="B70" s="9" t="s">
        <v>37</v>
      </c>
      <c r="C70" s="10">
        <f t="shared" si="14"/>
        <v>0.2049829990689785</v>
      </c>
      <c r="D70" s="10">
        <f t="shared" si="17"/>
        <v>0.06682024369272324</v>
      </c>
      <c r="E70" s="10">
        <f t="shared" si="17"/>
        <v>0.004099596421745124</v>
      </c>
      <c r="F70" s="10">
        <f t="shared" si="17"/>
        <v>0.00956610634187863</v>
      </c>
      <c r="G70" s="10">
        <f t="shared" si="17"/>
        <v>0.24532112106991713</v>
      </c>
      <c r="H70" s="10">
        <f t="shared" si="17"/>
        <v>0.4692099334047574</v>
      </c>
      <c r="I70" s="10">
        <f t="shared" si="17"/>
        <v>1</v>
      </c>
    </row>
    <row r="71" spans="1:9" ht="12.75">
      <c r="A71" s="4" t="s">
        <v>32</v>
      </c>
      <c r="B71" s="9" t="s">
        <v>37</v>
      </c>
      <c r="C71" s="10">
        <f t="shared" si="14"/>
        <v>0.0036484641760745886</v>
      </c>
      <c r="D71" s="10">
        <f aca="true" t="shared" si="18" ref="D71:I71">+D27/$I27</f>
        <v>0.09220064589537891</v>
      </c>
      <c r="E71" s="10">
        <f t="shared" si="18"/>
        <v>0.13313963749358132</v>
      </c>
      <c r="F71" s="10">
        <f t="shared" si="18"/>
        <v>0.2610043870217536</v>
      </c>
      <c r="G71" s="10">
        <f t="shared" si="18"/>
        <v>0.420385053634255</v>
      </c>
      <c r="H71" s="10">
        <f t="shared" si="18"/>
        <v>0.08962181177895671</v>
      </c>
      <c r="I71" s="10">
        <f t="shared" si="18"/>
        <v>1</v>
      </c>
    </row>
    <row r="72" spans="1:9" ht="12.75">
      <c r="A72" s="4" t="s">
        <v>33</v>
      </c>
      <c r="B72" s="9" t="s">
        <v>37</v>
      </c>
      <c r="C72" s="10">
        <f aca="true" t="shared" si="19" ref="C72:I72">+C28/$I28</f>
        <v>0.20788954160889694</v>
      </c>
      <c r="D72" s="10">
        <f t="shared" si="19"/>
        <v>0.20982861997231633</v>
      </c>
      <c r="E72" s="10">
        <f t="shared" si="19"/>
        <v>0.4555971662970549</v>
      </c>
      <c r="F72" s="10">
        <f t="shared" si="19"/>
        <v>0.0026038834232652</v>
      </c>
      <c r="G72" s="10">
        <f t="shared" si="19"/>
        <v>0.05287108391847246</v>
      </c>
      <c r="H72" s="10">
        <f t="shared" si="19"/>
        <v>0.07120970477999418</v>
      </c>
      <c r="I72" s="10">
        <f t="shared" si="19"/>
        <v>1</v>
      </c>
    </row>
    <row r="73" spans="1:9" ht="12.75">
      <c r="A73" s="4" t="s">
        <v>34</v>
      </c>
      <c r="B73" s="9" t="s">
        <v>37</v>
      </c>
      <c r="C73" s="10">
        <f aca="true" t="shared" si="20" ref="C73:I73">+C29/$I29</f>
        <v>0.002037717189244187</v>
      </c>
      <c r="D73" s="10">
        <f t="shared" si="20"/>
        <v>0.0027438811576296815</v>
      </c>
      <c r="E73" s="10">
        <f t="shared" si="20"/>
        <v>0.01958266649002583</v>
      </c>
      <c r="F73" s="10">
        <f t="shared" si="20"/>
        <v>0.1130209031218576</v>
      </c>
      <c r="G73" s="10">
        <f t="shared" si="20"/>
        <v>0.5007012266848132</v>
      </c>
      <c r="H73" s="10">
        <f t="shared" si="20"/>
        <v>0.36191360535642914</v>
      </c>
      <c r="I73" s="10">
        <f t="shared" si="20"/>
        <v>1</v>
      </c>
    </row>
  </sheetData>
  <sheetProtection/>
  <mergeCells count="5">
    <mergeCell ref="N1:O1"/>
    <mergeCell ref="A4:A5"/>
    <mergeCell ref="B4:B5"/>
    <mergeCell ref="C4:I4"/>
    <mergeCell ref="J4:O4"/>
  </mergeCells>
  <printOptions/>
  <pageMargins left="0.7480314960629921" right="0.7480314960629921" top="0.68" bottom="0.73" header="0.2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8515625" style="0" customWidth="1"/>
    <col min="2" max="2" width="8.140625" style="0" customWidth="1"/>
    <col min="3" max="3" width="13.00390625" style="0" customWidth="1"/>
    <col min="4" max="4" width="17.421875" style="0" bestFit="1" customWidth="1"/>
    <col min="5" max="5" width="14.57421875" style="0" bestFit="1" customWidth="1"/>
    <col min="6" max="7" width="11.140625" style="0" customWidth="1"/>
    <col min="8" max="8" width="9.00390625" style="0" bestFit="1" customWidth="1"/>
  </cols>
  <sheetData>
    <row r="1" ht="12.75">
      <c r="A1" s="57" t="s">
        <v>175</v>
      </c>
    </row>
    <row r="2" ht="12.75">
      <c r="A2" s="1" t="s">
        <v>56</v>
      </c>
    </row>
    <row r="4" spans="1:7" ht="12.75">
      <c r="A4" s="73" t="s">
        <v>0</v>
      </c>
      <c r="B4" s="73" t="s">
        <v>1</v>
      </c>
      <c r="C4" s="79" t="s">
        <v>45</v>
      </c>
      <c r="D4" s="80" t="s">
        <v>171</v>
      </c>
      <c r="E4" s="79" t="s">
        <v>12</v>
      </c>
      <c r="F4" s="78" t="s">
        <v>59</v>
      </c>
      <c r="G4" s="78"/>
    </row>
    <row r="5" spans="1:7" ht="12.75">
      <c r="A5" s="73"/>
      <c r="B5" s="73"/>
      <c r="C5" s="79"/>
      <c r="D5" s="81"/>
      <c r="E5" s="79"/>
      <c r="F5" s="18" t="s">
        <v>46</v>
      </c>
      <c r="G5" s="18" t="s">
        <v>47</v>
      </c>
    </row>
    <row r="6" spans="1:7" ht="12.75">
      <c r="A6" s="3" t="s">
        <v>14</v>
      </c>
      <c r="B6" s="3"/>
      <c r="C6" s="6">
        <v>1492</v>
      </c>
      <c r="D6" s="6">
        <v>120</v>
      </c>
      <c r="E6" s="6">
        <v>1612</v>
      </c>
      <c r="F6" s="19" t="s">
        <v>44</v>
      </c>
      <c r="G6" s="19" t="s">
        <v>44</v>
      </c>
    </row>
    <row r="7" spans="1:7" ht="12.75">
      <c r="A7" s="3" t="s">
        <v>13</v>
      </c>
      <c r="B7" s="3"/>
      <c r="C7" s="6">
        <v>16745.83</v>
      </c>
      <c r="D7" s="6">
        <v>10270.93</v>
      </c>
      <c r="E7" s="6">
        <v>27016.760000000002</v>
      </c>
      <c r="F7" s="19" t="s">
        <v>44</v>
      </c>
      <c r="G7" s="19" t="s">
        <v>44</v>
      </c>
    </row>
    <row r="8" spans="1:7" ht="12.75">
      <c r="A8" s="4" t="s">
        <v>39</v>
      </c>
      <c r="B8" s="5" t="s">
        <v>163</v>
      </c>
      <c r="C8" s="6">
        <v>220989632.73000002</v>
      </c>
      <c r="D8" s="6">
        <v>140774625.51</v>
      </c>
      <c r="E8" s="6">
        <v>361764258.24</v>
      </c>
      <c r="F8" s="6">
        <f>C8/C$7</f>
        <v>13196.69629573452</v>
      </c>
      <c r="G8" s="6">
        <f>D8/D$7</f>
        <v>13706.122572152666</v>
      </c>
    </row>
    <row r="9" spans="1:7" ht="12.75">
      <c r="A9" s="4" t="s">
        <v>40</v>
      </c>
      <c r="B9" s="5" t="s">
        <v>163</v>
      </c>
      <c r="C9" s="6">
        <f>+ROUND(C8/C7/12,0)</f>
        <v>1100</v>
      </c>
      <c r="D9" s="6">
        <f>+ROUND(D8/D7/12,0)</f>
        <v>1142</v>
      </c>
      <c r="E9" s="6">
        <f>+ROUND(E8/E7/12,0)</f>
        <v>1116</v>
      </c>
      <c r="F9" s="19" t="s">
        <v>44</v>
      </c>
      <c r="G9" s="19" t="s">
        <v>44</v>
      </c>
    </row>
    <row r="10" spans="1:7" ht="12.75">
      <c r="A10" s="4" t="s">
        <v>15</v>
      </c>
      <c r="B10" s="5" t="s">
        <v>163</v>
      </c>
      <c r="C10" s="6">
        <v>134493737.93</v>
      </c>
      <c r="D10" s="6">
        <v>51908062.5</v>
      </c>
      <c r="E10" s="6">
        <v>186401800.43</v>
      </c>
      <c r="F10" s="6">
        <f aca="true" t="shared" si="0" ref="F10:F29">C10/C$7</f>
        <v>8031.476369340904</v>
      </c>
      <c r="G10" s="6">
        <f aca="true" t="shared" si="1" ref="G10:G29">D10/D$7</f>
        <v>5053.881440142227</v>
      </c>
    </row>
    <row r="11" spans="1:7" ht="12.75">
      <c r="A11" s="4" t="s">
        <v>16</v>
      </c>
      <c r="B11" s="5" t="s">
        <v>163</v>
      </c>
      <c r="C11" s="6">
        <v>-154988704.02999997</v>
      </c>
      <c r="D11" s="6">
        <v>-48941504.59</v>
      </c>
      <c r="E11" s="6">
        <v>-203930208.61999997</v>
      </c>
      <c r="F11" s="6">
        <f t="shared" si="0"/>
        <v>-9255.361127516519</v>
      </c>
      <c r="G11" s="6">
        <f t="shared" si="1"/>
        <v>-4765.050934043948</v>
      </c>
    </row>
    <row r="12" spans="1:7" ht="12.75">
      <c r="A12" s="7" t="s">
        <v>17</v>
      </c>
      <c r="B12" s="5" t="s">
        <v>163</v>
      </c>
      <c r="C12" s="6">
        <v>193157994.91</v>
      </c>
      <c r="D12" s="6">
        <v>91934078.15</v>
      </c>
      <c r="E12" s="6">
        <v>285092073.06</v>
      </c>
      <c r="F12" s="6">
        <f t="shared" si="0"/>
        <v>11534.692213524202</v>
      </c>
      <c r="G12" s="6">
        <f t="shared" si="1"/>
        <v>8950.90105277711</v>
      </c>
    </row>
    <row r="13" spans="1:7" ht="12.75">
      <c r="A13" s="4" t="s">
        <v>22</v>
      </c>
      <c r="B13" s="5" t="s">
        <v>163</v>
      </c>
      <c r="C13" s="6">
        <v>326290976.76000005</v>
      </c>
      <c r="D13" s="6">
        <v>104493840.59000002</v>
      </c>
      <c r="E13" s="6">
        <v>430784817.3500001</v>
      </c>
      <c r="F13" s="6">
        <f t="shared" si="0"/>
        <v>19484.909183958036</v>
      </c>
      <c r="G13" s="6">
        <f t="shared" si="1"/>
        <v>10173.746738610818</v>
      </c>
    </row>
    <row r="14" spans="1:7" ht="12.75">
      <c r="A14" s="4" t="s">
        <v>23</v>
      </c>
      <c r="B14" s="5" t="s">
        <v>163</v>
      </c>
      <c r="C14" s="6">
        <v>3887350.62</v>
      </c>
      <c r="D14" s="6">
        <v>1788974</v>
      </c>
      <c r="E14" s="6">
        <v>5676324.62</v>
      </c>
      <c r="F14" s="6">
        <f t="shared" si="0"/>
        <v>232.13842610369267</v>
      </c>
      <c r="G14" s="6">
        <f t="shared" si="1"/>
        <v>174.17838501479417</v>
      </c>
    </row>
    <row r="15" spans="1:7" ht="12.75">
      <c r="A15" s="4" t="s">
        <v>24</v>
      </c>
      <c r="B15" s="5" t="s">
        <v>163</v>
      </c>
      <c r="C15" s="6">
        <v>330178327.38</v>
      </c>
      <c r="D15" s="6">
        <v>106282814.59000002</v>
      </c>
      <c r="E15" s="6">
        <v>436461141.97</v>
      </c>
      <c r="F15" s="6">
        <f t="shared" si="0"/>
        <v>19717.047610061727</v>
      </c>
      <c r="G15" s="6">
        <f t="shared" si="1"/>
        <v>10347.925123625613</v>
      </c>
    </row>
    <row r="16" spans="1:7" ht="12.75">
      <c r="A16" s="4" t="s">
        <v>18</v>
      </c>
      <c r="B16" s="5" t="s">
        <v>163</v>
      </c>
      <c r="C16" s="6">
        <v>1271035860.51</v>
      </c>
      <c r="D16" s="6">
        <v>665767007.24</v>
      </c>
      <c r="E16" s="6">
        <v>1936802867.75</v>
      </c>
      <c r="F16" s="6">
        <f t="shared" si="0"/>
        <v>75901.63404919313</v>
      </c>
      <c r="G16" s="6">
        <f t="shared" si="1"/>
        <v>64820.5184184879</v>
      </c>
    </row>
    <row r="17" spans="1:7" ht="12.75">
      <c r="A17" s="4" t="s">
        <v>19</v>
      </c>
      <c r="B17" s="5" t="s">
        <v>163</v>
      </c>
      <c r="C17" s="6">
        <v>1092247902.5900002</v>
      </c>
      <c r="D17" s="6">
        <v>540560709.72</v>
      </c>
      <c r="E17" s="6">
        <v>1632808612.3100002</v>
      </c>
      <c r="F17" s="6">
        <f t="shared" si="0"/>
        <v>65225.068126811275</v>
      </c>
      <c r="G17" s="6">
        <f t="shared" si="1"/>
        <v>52630.16199312039</v>
      </c>
    </row>
    <row r="18" spans="1:7" ht="12.75">
      <c r="A18" s="4" t="s">
        <v>20</v>
      </c>
      <c r="B18" s="5" t="s">
        <v>163</v>
      </c>
      <c r="C18" s="6">
        <v>813789505.3199999</v>
      </c>
      <c r="D18" s="6">
        <v>261819934.23</v>
      </c>
      <c r="E18" s="6">
        <v>1075609439.5499997</v>
      </c>
      <c r="F18" s="6">
        <f t="shared" si="0"/>
        <v>48596.54644290548</v>
      </c>
      <c r="G18" s="6">
        <f t="shared" si="1"/>
        <v>25491.35611186134</v>
      </c>
    </row>
    <row r="19" spans="1:7" ht="12.75">
      <c r="A19" s="4" t="s">
        <v>21</v>
      </c>
      <c r="B19" s="5" t="s">
        <v>163</v>
      </c>
      <c r="C19" s="6">
        <v>262928145.11999997</v>
      </c>
      <c r="D19" s="6">
        <v>265894038.34000003</v>
      </c>
      <c r="E19" s="6">
        <v>528822183.46</v>
      </c>
      <c r="F19" s="6">
        <f t="shared" si="0"/>
        <v>15701.111567476795</v>
      </c>
      <c r="G19" s="6">
        <f t="shared" si="1"/>
        <v>25888.019715838782</v>
      </c>
    </row>
    <row r="20" spans="1:7" ht="12.75">
      <c r="A20" s="4" t="s">
        <v>41</v>
      </c>
      <c r="B20" s="5" t="s">
        <v>163</v>
      </c>
      <c r="C20" s="6">
        <v>3218035275.04</v>
      </c>
      <c r="D20" s="6">
        <v>1525096111.28</v>
      </c>
      <c r="E20" s="6">
        <v>4743131386.32</v>
      </c>
      <c r="F20" s="6">
        <f t="shared" si="0"/>
        <v>192169.35052129393</v>
      </c>
      <c r="G20" s="6">
        <f t="shared" si="1"/>
        <v>148486.66199458082</v>
      </c>
    </row>
    <row r="21" spans="1:7" ht="12.75">
      <c r="A21" s="4" t="s">
        <v>36</v>
      </c>
      <c r="B21" s="5" t="s">
        <v>163</v>
      </c>
      <c r="C21" s="6">
        <v>1402701487.87</v>
      </c>
      <c r="D21" s="6">
        <v>741027659.27</v>
      </c>
      <c r="E21" s="6">
        <v>2143729147.1399999</v>
      </c>
      <c r="F21" s="6">
        <f t="shared" si="0"/>
        <v>83764.22595177425</v>
      </c>
      <c r="G21" s="6">
        <f t="shared" si="1"/>
        <v>72148.05857600042</v>
      </c>
    </row>
    <row r="22" spans="1:7" ht="12.75">
      <c r="A22" s="4" t="s">
        <v>25</v>
      </c>
      <c r="B22" s="5" t="s">
        <v>26</v>
      </c>
      <c r="C22" s="6">
        <v>1024966.2099999993</v>
      </c>
      <c r="D22" s="6">
        <v>274788.0700000001</v>
      </c>
      <c r="E22" s="6">
        <v>1299754.2799999998</v>
      </c>
      <c r="F22" s="6">
        <f t="shared" si="0"/>
        <v>61.20725040204034</v>
      </c>
      <c r="G22" s="6">
        <f t="shared" si="1"/>
        <v>26.75396190997311</v>
      </c>
    </row>
    <row r="23" spans="1:7" ht="12.75">
      <c r="A23" s="4" t="s">
        <v>27</v>
      </c>
      <c r="B23" s="5" t="s">
        <v>26</v>
      </c>
      <c r="C23" s="6">
        <v>733687.1000000003</v>
      </c>
      <c r="D23" s="6">
        <v>213760.08000000002</v>
      </c>
      <c r="E23" s="6">
        <v>947447.1800000003</v>
      </c>
      <c r="F23" s="6">
        <f t="shared" si="0"/>
        <v>43.813122431076884</v>
      </c>
      <c r="G23" s="6">
        <f t="shared" si="1"/>
        <v>20.812144567239773</v>
      </c>
    </row>
    <row r="24" spans="1:7" ht="12.75">
      <c r="A24" s="4" t="s">
        <v>28</v>
      </c>
      <c r="B24" s="5" t="s">
        <v>26</v>
      </c>
      <c r="C24" s="6">
        <v>256992.02000000008</v>
      </c>
      <c r="D24" s="6">
        <v>56673.76000000001</v>
      </c>
      <c r="E24" s="6">
        <v>313665.78</v>
      </c>
      <c r="F24" s="6">
        <f t="shared" si="0"/>
        <v>15.346627787335716</v>
      </c>
      <c r="G24" s="6">
        <f t="shared" si="1"/>
        <v>5.517880075124649</v>
      </c>
    </row>
    <row r="25" spans="1:7" ht="12.75">
      <c r="A25" s="4" t="s">
        <v>29</v>
      </c>
      <c r="B25" s="8" t="s">
        <v>30</v>
      </c>
      <c r="C25" s="6">
        <v>199840.71</v>
      </c>
      <c r="D25" s="6">
        <v>105500</v>
      </c>
      <c r="E25" s="6">
        <v>305340.70999999996</v>
      </c>
      <c r="F25" s="6">
        <f t="shared" si="0"/>
        <v>11.933759628516471</v>
      </c>
      <c r="G25" s="6">
        <f t="shared" si="1"/>
        <v>10.27170859892921</v>
      </c>
    </row>
    <row r="26" spans="1:7" ht="12.75">
      <c r="A26" s="4" t="s">
        <v>31</v>
      </c>
      <c r="B26" s="5" t="s">
        <v>30</v>
      </c>
      <c r="C26" s="6">
        <v>118761.12</v>
      </c>
      <c r="D26" s="6">
        <v>195904</v>
      </c>
      <c r="E26" s="6">
        <v>314665.12</v>
      </c>
      <c r="F26" s="6">
        <f t="shared" si="0"/>
        <v>7.091981705296183</v>
      </c>
      <c r="G26" s="6">
        <f t="shared" si="1"/>
        <v>19.073637927626805</v>
      </c>
    </row>
    <row r="27" spans="1:7" ht="12.75">
      <c r="A27" s="4" t="s">
        <v>32</v>
      </c>
      <c r="B27" s="5" t="s">
        <v>30</v>
      </c>
      <c r="C27" s="6">
        <v>111986.79000000001</v>
      </c>
      <c r="D27" s="6">
        <v>24509</v>
      </c>
      <c r="E27" s="6">
        <v>136495.79</v>
      </c>
      <c r="F27" s="6">
        <f t="shared" si="0"/>
        <v>6.687443381426898</v>
      </c>
      <c r="G27" s="6">
        <f t="shared" si="1"/>
        <v>2.3862493464564554</v>
      </c>
    </row>
    <row r="28" spans="1:7" ht="12.75">
      <c r="A28" s="4" t="s">
        <v>33</v>
      </c>
      <c r="B28" s="8" t="s">
        <v>30</v>
      </c>
      <c r="C28" s="6">
        <v>3333289</v>
      </c>
      <c r="D28" s="6">
        <v>1907345</v>
      </c>
      <c r="E28" s="6">
        <v>5240634</v>
      </c>
      <c r="F28" s="6">
        <f t="shared" si="0"/>
        <v>199.05188336439576</v>
      </c>
      <c r="G28" s="6">
        <f t="shared" si="1"/>
        <v>185.70324206279275</v>
      </c>
    </row>
    <row r="29" spans="1:7" ht="12.75">
      <c r="A29" s="4" t="s">
        <v>34</v>
      </c>
      <c r="B29" s="8" t="s">
        <v>35</v>
      </c>
      <c r="C29" s="6">
        <v>371950.4000000001</v>
      </c>
      <c r="D29" s="6">
        <v>420995.74999999994</v>
      </c>
      <c r="E29" s="6">
        <v>792946.1500000005</v>
      </c>
      <c r="F29" s="6">
        <f t="shared" si="0"/>
        <v>22.211523704707382</v>
      </c>
      <c r="G29" s="6">
        <f t="shared" si="1"/>
        <v>40.98905843969338</v>
      </c>
    </row>
    <row r="30" spans="1:7" ht="0.75" customHeight="1" hidden="1">
      <c r="A30" s="22"/>
      <c r="B30" s="23"/>
      <c r="C30" s="24">
        <v>392092.26000000094</v>
      </c>
      <c r="D30" s="24">
        <v>111929.19000000005</v>
      </c>
      <c r="E30" s="24">
        <v>504021.4500000012</v>
      </c>
      <c r="F30" s="24"/>
      <c r="G30" s="24"/>
    </row>
    <row r="31" spans="1:7" ht="12.75" hidden="1">
      <c r="A31" s="22"/>
      <c r="B31" s="23"/>
      <c r="C31" s="24">
        <v>195005.62000000014</v>
      </c>
      <c r="D31" s="24">
        <v>55470.280000000006</v>
      </c>
      <c r="E31" s="24">
        <v>250475.90000000029</v>
      </c>
      <c r="F31" s="24"/>
      <c r="G31" s="24"/>
    </row>
    <row r="32" spans="1:7" ht="12.75" hidden="1">
      <c r="A32" s="22"/>
      <c r="B32" s="23"/>
      <c r="C32" s="24">
        <v>113370.08999999988</v>
      </c>
      <c r="D32" s="24">
        <v>30127.550000000007</v>
      </c>
      <c r="E32" s="24">
        <v>143497.6399999999</v>
      </c>
      <c r="F32" s="24"/>
      <c r="G32" s="24"/>
    </row>
    <row r="33" spans="1:7" ht="12.75" hidden="1">
      <c r="A33" s="22"/>
      <c r="B33" s="23"/>
      <c r="C33" s="24">
        <v>132605.19000000012</v>
      </c>
      <c r="D33" s="24">
        <v>34700.939999999995</v>
      </c>
      <c r="E33" s="24">
        <v>167306.13000000015</v>
      </c>
      <c r="F33" s="24"/>
      <c r="G33" s="24"/>
    </row>
    <row r="34" spans="1:7" ht="12.75" hidden="1">
      <c r="A34" s="22"/>
      <c r="B34" s="23"/>
      <c r="C34" s="24">
        <v>13137.880000000005</v>
      </c>
      <c r="D34" s="24">
        <v>5945.729999999999</v>
      </c>
      <c r="E34" s="24">
        <v>19083.609999999997</v>
      </c>
      <c r="F34" s="24"/>
      <c r="G34" s="24"/>
    </row>
    <row r="35" spans="1:7" ht="12.75" hidden="1">
      <c r="A35" s="22"/>
      <c r="B35" s="23"/>
      <c r="C35" s="24">
        <v>2397345.2300000023</v>
      </c>
      <c r="D35" s="24">
        <v>741973.43</v>
      </c>
      <c r="E35" s="24">
        <v>3139318.660000004</v>
      </c>
      <c r="F35" s="24"/>
      <c r="G35" s="24"/>
    </row>
    <row r="36" spans="1:7" ht="12.75" hidden="1">
      <c r="A36" s="22"/>
      <c r="B36" s="23"/>
      <c r="C36" s="24">
        <v>1090023.2200000004</v>
      </c>
      <c r="D36" s="24">
        <v>348013.58999999997</v>
      </c>
      <c r="E36" s="24">
        <v>1438036.8100000008</v>
      </c>
      <c r="F36" s="24"/>
      <c r="G36" s="24"/>
    </row>
    <row r="37" spans="1:7" ht="12.75" hidden="1">
      <c r="A37" s="22"/>
      <c r="B37" s="23"/>
      <c r="C37" s="24">
        <v>891969.8699999998</v>
      </c>
      <c r="D37" s="24">
        <v>250154.04</v>
      </c>
      <c r="E37" s="24">
        <v>1142123.9100000004</v>
      </c>
      <c r="F37" s="24"/>
      <c r="G37" s="24"/>
    </row>
    <row r="38" spans="1:7" ht="12.75" hidden="1">
      <c r="A38" s="22"/>
      <c r="B38" s="23"/>
      <c r="C38" s="24">
        <v>367769.54999999993</v>
      </c>
      <c r="D38" s="24">
        <v>105036.02999999996</v>
      </c>
      <c r="E38" s="24">
        <v>472805.5800000001</v>
      </c>
      <c r="F38" s="24"/>
      <c r="G38" s="24"/>
    </row>
    <row r="39" spans="1:7" ht="12.75" hidden="1">
      <c r="A39" s="22"/>
      <c r="B39" s="23"/>
      <c r="C39" s="24">
        <v>827472.6599999998</v>
      </c>
      <c r="D39" s="24">
        <v>384835.49000000005</v>
      </c>
      <c r="E39" s="24">
        <v>1212308.1500000001</v>
      </c>
      <c r="F39" s="24"/>
      <c r="G39" s="24"/>
    </row>
    <row r="40" spans="1:9" ht="12.75" hidden="1">
      <c r="A40" s="44" t="s">
        <v>128</v>
      </c>
      <c r="B40" s="23"/>
      <c r="C40" s="24">
        <v>18417941.659999996</v>
      </c>
      <c r="D40" s="24">
        <v>17001385</v>
      </c>
      <c r="E40" s="24">
        <v>35419326.66</v>
      </c>
      <c r="F40" s="24"/>
      <c r="G40" s="24"/>
      <c r="H40" s="24"/>
      <c r="I40" s="24"/>
    </row>
    <row r="41" spans="1:7" ht="12.75">
      <c r="A41" s="3" t="s">
        <v>72</v>
      </c>
      <c r="B41" s="26" t="s">
        <v>76</v>
      </c>
      <c r="C41" s="27">
        <f>+IF(C30=0,0,C35/C30)</f>
        <v>6.114237577655821</v>
      </c>
      <c r="D41" s="27">
        <f>+IF(D30=0,0,D35/D30)</f>
        <v>6.62895380552651</v>
      </c>
      <c r="E41" s="27">
        <f>+IF(E30=0,0,E35/E30)</f>
        <v>6.228541781307118</v>
      </c>
      <c r="F41" s="12"/>
      <c r="G41" s="12"/>
    </row>
    <row r="42" spans="1:7" ht="12.75">
      <c r="A42" s="3" t="s">
        <v>61</v>
      </c>
      <c r="B42" s="26" t="s">
        <v>76</v>
      </c>
      <c r="C42" s="27">
        <f aca="true" t="shared" si="2" ref="C42:E45">+IF(C31=0,0,C36/C31)</f>
        <v>5.589701568600944</v>
      </c>
      <c r="D42" s="27">
        <f t="shared" si="2"/>
        <v>6.273874766812065</v>
      </c>
      <c r="E42" s="27">
        <f t="shared" si="2"/>
        <v>5.741218256926112</v>
      </c>
      <c r="F42" s="12"/>
      <c r="G42" s="12"/>
    </row>
    <row r="43" spans="1:7" ht="12.75">
      <c r="A43" s="3" t="s">
        <v>73</v>
      </c>
      <c r="B43" s="26" t="s">
        <v>76</v>
      </c>
      <c r="C43" s="27">
        <f t="shared" si="2"/>
        <v>7.867770679197668</v>
      </c>
      <c r="D43" s="27">
        <f t="shared" si="2"/>
        <v>8.303165707135163</v>
      </c>
      <c r="E43" s="27">
        <f t="shared" si="2"/>
        <v>7.959182534291164</v>
      </c>
      <c r="F43" s="12"/>
      <c r="G43" s="12"/>
    </row>
    <row r="44" spans="1:7" ht="12.75">
      <c r="A44" s="3" t="s">
        <v>74</v>
      </c>
      <c r="B44" s="36" t="s">
        <v>76</v>
      </c>
      <c r="C44" s="27">
        <f t="shared" si="2"/>
        <v>2.7734174657869697</v>
      </c>
      <c r="D44" s="27">
        <f t="shared" si="2"/>
        <v>3.026892931430675</v>
      </c>
      <c r="E44" s="27">
        <f t="shared" si="2"/>
        <v>2.8259907751138567</v>
      </c>
      <c r="F44" s="12"/>
      <c r="G44" s="12"/>
    </row>
    <row r="45" spans="1:7" ht="12.75">
      <c r="A45" s="3" t="s">
        <v>75</v>
      </c>
      <c r="B45" s="39" t="s">
        <v>76</v>
      </c>
      <c r="C45" s="37">
        <f t="shared" si="2"/>
        <v>62.983727968287084</v>
      </c>
      <c r="D45" s="37">
        <f t="shared" si="2"/>
        <v>64.72468309189959</v>
      </c>
      <c r="E45" s="37">
        <f t="shared" si="2"/>
        <v>63.52614363844159</v>
      </c>
      <c r="F45" s="12"/>
      <c r="G45" s="12"/>
    </row>
    <row r="46" spans="1:5" ht="12.75">
      <c r="A46" s="3" t="s">
        <v>125</v>
      </c>
      <c r="B46" s="26" t="s">
        <v>126</v>
      </c>
      <c r="C46" s="27">
        <f>+C29/C40*1000</f>
        <v>20.195003701624287</v>
      </c>
      <c r="D46" s="27">
        <f>+D29/D40*1000</f>
        <v>24.76243847192449</v>
      </c>
      <c r="E46" s="27">
        <f>+E29/E40*1000</f>
        <v>22.38738634451501</v>
      </c>
    </row>
    <row r="47" spans="1:5" ht="12.75">
      <c r="A47" s="3" t="s">
        <v>127</v>
      </c>
      <c r="B47" s="56" t="s">
        <v>164</v>
      </c>
      <c r="C47" s="33">
        <f>+C11/C22</f>
        <v>-151.21347661792683</v>
      </c>
      <c r="D47" s="33">
        <f>+D11/D22</f>
        <v>-178.10636608059434</v>
      </c>
      <c r="E47" s="33">
        <f>+E11/E22</f>
        <v>-156.89904757997797</v>
      </c>
    </row>
    <row r="48" spans="1:9" ht="12.75">
      <c r="A48" s="35"/>
      <c r="B48" s="34"/>
      <c r="C48" s="24"/>
      <c r="D48" s="24"/>
      <c r="E48" s="24"/>
      <c r="F48" s="24"/>
      <c r="G48" s="24"/>
      <c r="H48" s="24"/>
      <c r="I48" s="24"/>
    </row>
  </sheetData>
  <sheetProtection/>
  <mergeCells count="6">
    <mergeCell ref="E4:E5"/>
    <mergeCell ref="F4:G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8.140625" style="0" customWidth="1"/>
    <col min="3" max="4" width="12.57421875" style="0" customWidth="1"/>
    <col min="5" max="5" width="17.7109375" style="0" customWidth="1"/>
    <col min="6" max="14" width="12.57421875" style="0" customWidth="1"/>
    <col min="15" max="223" width="13.7109375" style="0" bestFit="1" customWidth="1"/>
    <col min="224" max="224" width="16.140625" style="0" bestFit="1" customWidth="1"/>
    <col min="225" max="245" width="18.140625" style="0" bestFit="1" customWidth="1"/>
  </cols>
  <sheetData>
    <row r="1" spans="1:14" ht="12.75">
      <c r="A1" s="57" t="s">
        <v>175</v>
      </c>
      <c r="M1" s="77" t="s">
        <v>124</v>
      </c>
      <c r="N1" s="77"/>
    </row>
    <row r="2" ht="12.75">
      <c r="A2" s="1" t="s">
        <v>130</v>
      </c>
    </row>
    <row r="4" spans="1:14" ht="12.75">
      <c r="A4" s="73" t="s">
        <v>0</v>
      </c>
      <c r="B4" s="73" t="s">
        <v>1</v>
      </c>
      <c r="C4" s="32"/>
      <c r="D4" s="82" t="s">
        <v>131</v>
      </c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12.75">
      <c r="A5" s="73"/>
      <c r="B5" s="73"/>
      <c r="C5" s="47">
        <v>0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ht="12.75">
      <c r="A6" s="3" t="s">
        <v>14</v>
      </c>
      <c r="B6" s="3"/>
      <c r="C6" s="6">
        <v>16</v>
      </c>
      <c r="D6" s="6">
        <v>46</v>
      </c>
      <c r="E6" s="6">
        <v>36</v>
      </c>
      <c r="F6" s="6">
        <v>29</v>
      </c>
      <c r="G6" s="6">
        <v>39</v>
      </c>
      <c r="H6" s="6">
        <v>39</v>
      </c>
      <c r="I6" s="6">
        <v>46</v>
      </c>
      <c r="J6" s="6">
        <v>77</v>
      </c>
      <c r="K6" s="6">
        <v>87</v>
      </c>
      <c r="L6" s="6">
        <v>165</v>
      </c>
      <c r="M6" s="6">
        <v>1032</v>
      </c>
      <c r="N6" s="6">
        <v>1612</v>
      </c>
    </row>
    <row r="7" spans="1:14" ht="12.75">
      <c r="A7" s="3" t="s">
        <v>13</v>
      </c>
      <c r="B7" s="3"/>
      <c r="C7" s="6">
        <v>26</v>
      </c>
      <c r="D7" s="6">
        <v>895.73</v>
      </c>
      <c r="E7" s="6">
        <v>505.05</v>
      </c>
      <c r="F7" s="6">
        <v>187</v>
      </c>
      <c r="G7" s="6">
        <v>912.16</v>
      </c>
      <c r="H7" s="6">
        <v>804.69</v>
      </c>
      <c r="I7" s="6">
        <v>982.2</v>
      </c>
      <c r="J7" s="6">
        <v>1432.05</v>
      </c>
      <c r="K7" s="6">
        <v>2048.6200000000003</v>
      </c>
      <c r="L7" s="6">
        <v>3976.3599999999997</v>
      </c>
      <c r="M7" s="6">
        <v>15246.899999999994</v>
      </c>
      <c r="N7" s="6">
        <v>27016.760000000013</v>
      </c>
    </row>
    <row r="8" spans="1:14" ht="12.75">
      <c r="A8" s="4" t="s">
        <v>39</v>
      </c>
      <c r="B8" s="5" t="s">
        <v>163</v>
      </c>
      <c r="C8" s="6">
        <v>228855</v>
      </c>
      <c r="D8" s="6">
        <v>9247826.52</v>
      </c>
      <c r="E8" s="6">
        <v>5927650.51</v>
      </c>
      <c r="F8" s="6">
        <v>2015113.81</v>
      </c>
      <c r="G8" s="6">
        <v>12440553</v>
      </c>
      <c r="H8" s="6">
        <v>10242646.8</v>
      </c>
      <c r="I8" s="6">
        <v>11759081.62</v>
      </c>
      <c r="J8" s="6">
        <v>17774589</v>
      </c>
      <c r="K8" s="6">
        <v>26862582.81</v>
      </c>
      <c r="L8" s="6">
        <v>52160425</v>
      </c>
      <c r="M8" s="6">
        <v>213104934.17</v>
      </c>
      <c r="N8" s="6">
        <v>361764258.24</v>
      </c>
    </row>
    <row r="9" spans="1:14" ht="12.75">
      <c r="A9" s="4" t="s">
        <v>40</v>
      </c>
      <c r="B9" s="5" t="s">
        <v>163</v>
      </c>
      <c r="C9" s="6">
        <f>+ROUND(C8/C7/12,0)</f>
        <v>734</v>
      </c>
      <c r="D9" s="6">
        <f aca="true" t="shared" si="0" ref="D9:N9">+ROUND(D8/D7/12,0)</f>
        <v>860</v>
      </c>
      <c r="E9" s="6">
        <f t="shared" si="0"/>
        <v>978</v>
      </c>
      <c r="F9" s="6">
        <f t="shared" si="0"/>
        <v>898</v>
      </c>
      <c r="G9" s="6">
        <f t="shared" si="0"/>
        <v>1137</v>
      </c>
      <c r="H9" s="6">
        <f t="shared" si="0"/>
        <v>1061</v>
      </c>
      <c r="I9" s="6">
        <f t="shared" si="0"/>
        <v>998</v>
      </c>
      <c r="J9" s="6">
        <f t="shared" si="0"/>
        <v>1034</v>
      </c>
      <c r="K9" s="6">
        <f t="shared" si="0"/>
        <v>1093</v>
      </c>
      <c r="L9" s="6">
        <f t="shared" si="0"/>
        <v>1093</v>
      </c>
      <c r="M9" s="6">
        <f t="shared" si="0"/>
        <v>1165</v>
      </c>
      <c r="N9" s="6">
        <f t="shared" si="0"/>
        <v>1116</v>
      </c>
    </row>
    <row r="10" spans="1:14" ht="12.75">
      <c r="A10" s="4" t="s">
        <v>15</v>
      </c>
      <c r="B10" s="5" t="s">
        <v>163</v>
      </c>
      <c r="C10" s="6">
        <v>186540</v>
      </c>
      <c r="D10" s="6">
        <v>3284654</v>
      </c>
      <c r="E10" s="6">
        <v>713696.5</v>
      </c>
      <c r="F10" s="6">
        <v>742808.34</v>
      </c>
      <c r="G10" s="6">
        <v>10682077.469999999</v>
      </c>
      <c r="H10" s="6">
        <v>2918418.5700000003</v>
      </c>
      <c r="I10" s="6">
        <v>6294753.04</v>
      </c>
      <c r="J10" s="6">
        <v>4341673</v>
      </c>
      <c r="K10" s="6">
        <v>10127123.1</v>
      </c>
      <c r="L10" s="6">
        <v>16981095.439999998</v>
      </c>
      <c r="M10" s="6">
        <v>130128960.96999998</v>
      </c>
      <c r="N10" s="6">
        <v>186401800.43</v>
      </c>
    </row>
    <row r="11" spans="1:14" ht="12.75">
      <c r="A11" s="4" t="s">
        <v>16</v>
      </c>
      <c r="B11" s="5" t="s">
        <v>163</v>
      </c>
      <c r="C11" s="6">
        <v>-712350</v>
      </c>
      <c r="D11" s="6">
        <v>-1045339.44</v>
      </c>
      <c r="E11" s="6">
        <v>-3389324.01</v>
      </c>
      <c r="F11" s="6">
        <v>-3331181.66</v>
      </c>
      <c r="G11" s="6">
        <v>2237787.66</v>
      </c>
      <c r="H11" s="6">
        <v>-6180686.16</v>
      </c>
      <c r="I11" s="6">
        <v>-4348333.24</v>
      </c>
      <c r="J11" s="6">
        <v>-16880242.11</v>
      </c>
      <c r="K11" s="6">
        <v>-18244863.78</v>
      </c>
      <c r="L11" s="6">
        <v>-39805197.97</v>
      </c>
      <c r="M11" s="6">
        <v>-112230477.91000001</v>
      </c>
      <c r="N11" s="6">
        <v>-203930208.61999997</v>
      </c>
    </row>
    <row r="12" spans="1:14" ht="12.75">
      <c r="A12" s="7" t="s">
        <v>17</v>
      </c>
      <c r="B12" s="5" t="s">
        <v>163</v>
      </c>
      <c r="C12" s="6">
        <v>193310</v>
      </c>
      <c r="D12" s="6">
        <v>8762733</v>
      </c>
      <c r="E12" s="6">
        <v>7866728.15</v>
      </c>
      <c r="F12" s="6">
        <v>4122566.9699999997</v>
      </c>
      <c r="G12" s="6">
        <v>7979161.96</v>
      </c>
      <c r="H12" s="6">
        <v>8985877.379999999</v>
      </c>
      <c r="I12" s="6">
        <v>9731273</v>
      </c>
      <c r="J12" s="6">
        <v>14643952</v>
      </c>
      <c r="K12" s="6">
        <v>19565361.3</v>
      </c>
      <c r="L12" s="6">
        <v>45904659.05</v>
      </c>
      <c r="M12" s="6">
        <v>157336450.25</v>
      </c>
      <c r="N12" s="6">
        <v>285092073.06000006</v>
      </c>
    </row>
    <row r="13" spans="1:14" ht="12.75">
      <c r="A13" s="4" t="s">
        <v>22</v>
      </c>
      <c r="B13" s="5" t="s">
        <v>163</v>
      </c>
      <c r="C13" s="6">
        <v>1035284.85</v>
      </c>
      <c r="D13" s="6">
        <v>4769489.54</v>
      </c>
      <c r="E13" s="6">
        <v>6515021.7299999995</v>
      </c>
      <c r="F13" s="6">
        <v>3899970</v>
      </c>
      <c r="G13" s="6">
        <v>9557684.81</v>
      </c>
      <c r="H13" s="6">
        <v>9783658.7</v>
      </c>
      <c r="I13" s="6">
        <v>12484263.02</v>
      </c>
      <c r="J13" s="6">
        <v>22989349.630000003</v>
      </c>
      <c r="K13" s="6">
        <v>29797537.539999995</v>
      </c>
      <c r="L13" s="6">
        <v>60978597.13999999</v>
      </c>
      <c r="M13" s="6">
        <v>268973960.39000005</v>
      </c>
      <c r="N13" s="6">
        <v>430784817.34999985</v>
      </c>
    </row>
    <row r="14" spans="1:14" ht="12.75">
      <c r="A14" s="4" t="s">
        <v>23</v>
      </c>
      <c r="B14" s="5" t="s">
        <v>163</v>
      </c>
      <c r="C14" s="6">
        <v>0</v>
      </c>
      <c r="D14" s="6">
        <v>836468</v>
      </c>
      <c r="E14" s="6">
        <v>463059</v>
      </c>
      <c r="F14" s="6">
        <v>182867</v>
      </c>
      <c r="G14" s="6">
        <v>318807</v>
      </c>
      <c r="H14" s="6">
        <v>104041.48</v>
      </c>
      <c r="I14" s="6">
        <v>467041</v>
      </c>
      <c r="J14" s="6">
        <v>187006</v>
      </c>
      <c r="K14" s="6">
        <v>434888</v>
      </c>
      <c r="L14" s="6">
        <v>370224.33999999997</v>
      </c>
      <c r="M14" s="6">
        <v>2311922.8</v>
      </c>
      <c r="N14" s="6">
        <v>5676324.62</v>
      </c>
    </row>
    <row r="15" spans="1:14" ht="12.75">
      <c r="A15" s="4" t="s">
        <v>24</v>
      </c>
      <c r="B15" s="5" t="s">
        <v>163</v>
      </c>
      <c r="C15" s="6">
        <v>1035284.85</v>
      </c>
      <c r="D15" s="6">
        <v>5605957.539999999</v>
      </c>
      <c r="E15" s="6">
        <v>6978080.7299999995</v>
      </c>
      <c r="F15" s="6">
        <v>4082837</v>
      </c>
      <c r="G15" s="6">
        <v>9876491.81</v>
      </c>
      <c r="H15" s="6">
        <v>9887700.18</v>
      </c>
      <c r="I15" s="6">
        <v>12951304.02</v>
      </c>
      <c r="J15" s="6">
        <v>23176355.630000003</v>
      </c>
      <c r="K15" s="6">
        <v>30232425.539999995</v>
      </c>
      <c r="L15" s="6">
        <v>61348821.48</v>
      </c>
      <c r="M15" s="6">
        <v>271285883.19</v>
      </c>
      <c r="N15" s="6">
        <v>436461141.96999985</v>
      </c>
    </row>
    <row r="16" spans="1:14" ht="12.75">
      <c r="A16" s="4" t="s">
        <v>18</v>
      </c>
      <c r="B16" s="5" t="s">
        <v>163</v>
      </c>
      <c r="C16" s="6">
        <v>-22982</v>
      </c>
      <c r="D16" s="6">
        <v>55272127</v>
      </c>
      <c r="E16" s="6">
        <v>31099309.240000002</v>
      </c>
      <c r="F16" s="6">
        <v>20180719.61</v>
      </c>
      <c r="G16" s="6">
        <v>38884214.14</v>
      </c>
      <c r="H16" s="6">
        <v>45894260.42</v>
      </c>
      <c r="I16" s="6">
        <v>45294585.02</v>
      </c>
      <c r="J16" s="6">
        <v>78238853</v>
      </c>
      <c r="K16" s="6">
        <v>127754403.03</v>
      </c>
      <c r="L16" s="6">
        <v>278041887.15</v>
      </c>
      <c r="M16" s="6">
        <v>1216165491.14</v>
      </c>
      <c r="N16" s="6">
        <v>1936802867.7500002</v>
      </c>
    </row>
    <row r="17" spans="1:14" ht="12.75">
      <c r="A17" s="4" t="s">
        <v>19</v>
      </c>
      <c r="B17" s="5" t="s">
        <v>163</v>
      </c>
      <c r="C17" s="6">
        <v>119373</v>
      </c>
      <c r="D17" s="6">
        <v>1308915.42</v>
      </c>
      <c r="E17" s="6">
        <v>5078274.149999999</v>
      </c>
      <c r="F17" s="6">
        <v>5063433</v>
      </c>
      <c r="G17" s="6">
        <v>14069030.2</v>
      </c>
      <c r="H17" s="6">
        <v>20458139.480000004</v>
      </c>
      <c r="I17" s="6">
        <v>24909864.360000003</v>
      </c>
      <c r="J17" s="6">
        <v>50605121.3</v>
      </c>
      <c r="K17" s="6">
        <v>95657371.52</v>
      </c>
      <c r="L17" s="6">
        <v>240008698.21</v>
      </c>
      <c r="M17" s="6">
        <v>1175530391.6699998</v>
      </c>
      <c r="N17" s="6">
        <v>1632808612.31</v>
      </c>
    </row>
    <row r="18" spans="1:14" ht="12.75">
      <c r="A18" s="4" t="s">
        <v>20</v>
      </c>
      <c r="B18" s="5" t="s">
        <v>163</v>
      </c>
      <c r="C18" s="6">
        <v>0</v>
      </c>
      <c r="D18" s="6">
        <v>918303.4199999999</v>
      </c>
      <c r="E18" s="6">
        <v>3734343.1399999997</v>
      </c>
      <c r="F18" s="6">
        <v>3585223</v>
      </c>
      <c r="G18" s="6">
        <v>8723300</v>
      </c>
      <c r="H18" s="6">
        <v>13749532.08</v>
      </c>
      <c r="I18" s="6">
        <v>19150294.77</v>
      </c>
      <c r="J18" s="6">
        <v>22780960.52</v>
      </c>
      <c r="K18" s="6">
        <v>51992231.73</v>
      </c>
      <c r="L18" s="6">
        <v>114949940.32</v>
      </c>
      <c r="M18" s="6">
        <v>836025310.5700002</v>
      </c>
      <c r="N18" s="6">
        <v>1075609439.5500002</v>
      </c>
    </row>
    <row r="19" spans="1:14" ht="12.75">
      <c r="A19" s="4" t="s">
        <v>21</v>
      </c>
      <c r="B19" s="5" t="s">
        <v>163</v>
      </c>
      <c r="C19" s="6">
        <v>119373</v>
      </c>
      <c r="D19" s="6">
        <v>390612</v>
      </c>
      <c r="E19" s="6">
        <v>1338864.96</v>
      </c>
      <c r="F19" s="6">
        <v>1472049</v>
      </c>
      <c r="G19" s="6">
        <v>3292613.2</v>
      </c>
      <c r="H19" s="6">
        <v>6613017.399999999</v>
      </c>
      <c r="I19" s="6">
        <v>4778835.59</v>
      </c>
      <c r="J19" s="6">
        <v>20308870.78</v>
      </c>
      <c r="K19" s="6">
        <v>43269226.79000001</v>
      </c>
      <c r="L19" s="6">
        <v>122771811.74000001</v>
      </c>
      <c r="M19" s="6">
        <v>324466908.99999994</v>
      </c>
      <c r="N19" s="6">
        <v>528822183.4599999</v>
      </c>
    </row>
    <row r="20" spans="1:14" ht="12.75">
      <c r="A20" s="4" t="s">
        <v>41</v>
      </c>
      <c r="B20" s="5" t="s">
        <v>163</v>
      </c>
      <c r="C20" s="6">
        <v>3419341</v>
      </c>
      <c r="D20" s="6">
        <v>134307418</v>
      </c>
      <c r="E20" s="6">
        <v>164073905.28</v>
      </c>
      <c r="F20" s="6">
        <v>53978846.089999996</v>
      </c>
      <c r="G20" s="6">
        <v>238515596.72</v>
      </c>
      <c r="H20" s="6">
        <v>114932953.05</v>
      </c>
      <c r="I20" s="6">
        <v>182425115.67</v>
      </c>
      <c r="J20" s="6">
        <v>280338413</v>
      </c>
      <c r="K20" s="6">
        <v>307630853.08000004</v>
      </c>
      <c r="L20" s="6">
        <v>656375403.76</v>
      </c>
      <c r="M20" s="6">
        <v>2607133540.6699996</v>
      </c>
      <c r="N20" s="6">
        <v>4743131386.320001</v>
      </c>
    </row>
    <row r="21" spans="1:14" ht="12.75">
      <c r="A21" s="4" t="s">
        <v>36</v>
      </c>
      <c r="B21" s="5" t="s">
        <v>163</v>
      </c>
      <c r="C21" s="6">
        <v>816677</v>
      </c>
      <c r="D21" s="6">
        <v>32136997</v>
      </c>
      <c r="E21" s="6">
        <v>44729418.27</v>
      </c>
      <c r="F21" s="6">
        <v>16994322.36</v>
      </c>
      <c r="G21" s="6">
        <v>80250030.37</v>
      </c>
      <c r="H21" s="6">
        <v>47410241.26</v>
      </c>
      <c r="I21" s="6">
        <v>86006607.97</v>
      </c>
      <c r="J21" s="6">
        <v>89919374</v>
      </c>
      <c r="K21" s="6">
        <v>137155897.99</v>
      </c>
      <c r="L21" s="6">
        <v>305081535.87</v>
      </c>
      <c r="M21" s="6">
        <v>1303228045.0500002</v>
      </c>
      <c r="N21" s="6">
        <v>2143729147.14</v>
      </c>
    </row>
    <row r="22" spans="1:14" ht="12.75">
      <c r="A22" s="4" t="s">
        <v>25</v>
      </c>
      <c r="B22" s="5" t="s">
        <v>26</v>
      </c>
      <c r="C22" s="6">
        <v>2775.97</v>
      </c>
      <c r="D22" s="6">
        <v>12735.810000000003</v>
      </c>
      <c r="E22" s="6">
        <v>16678.98</v>
      </c>
      <c r="F22" s="6">
        <v>11366.719999999998</v>
      </c>
      <c r="G22" s="6">
        <v>25989.739999999998</v>
      </c>
      <c r="H22" s="6">
        <v>25586.090000000004</v>
      </c>
      <c r="I22" s="6">
        <v>33329.369999999995</v>
      </c>
      <c r="J22" s="6">
        <v>63821.45000000001</v>
      </c>
      <c r="K22" s="6">
        <v>78404.42999999998</v>
      </c>
      <c r="L22" s="6">
        <v>171551.66000000003</v>
      </c>
      <c r="M22" s="6">
        <v>857514.0600000005</v>
      </c>
      <c r="N22" s="6">
        <v>1299754.2799999986</v>
      </c>
    </row>
    <row r="23" spans="1:14" ht="12.75">
      <c r="A23" s="4" t="s">
        <v>27</v>
      </c>
      <c r="B23" s="5" t="s">
        <v>26</v>
      </c>
      <c r="C23" s="6">
        <v>438.52000000000004</v>
      </c>
      <c r="D23" s="6">
        <v>3521.2700000000004</v>
      </c>
      <c r="E23" s="6">
        <v>7232.599999999999</v>
      </c>
      <c r="F23" s="6">
        <v>6312.859999999999</v>
      </c>
      <c r="G23" s="6">
        <v>12837.88</v>
      </c>
      <c r="H23" s="6">
        <v>13965.169999999998</v>
      </c>
      <c r="I23" s="6">
        <v>19371.17</v>
      </c>
      <c r="J23" s="6">
        <v>37232.969999999994</v>
      </c>
      <c r="K23" s="6">
        <v>56870.97000000001</v>
      </c>
      <c r="L23" s="6">
        <v>119659.12000000002</v>
      </c>
      <c r="M23" s="6">
        <v>670004.6500000006</v>
      </c>
      <c r="N23" s="6">
        <v>947447.1799999994</v>
      </c>
    </row>
    <row r="24" spans="1:14" ht="12.75">
      <c r="A24" s="4" t="s">
        <v>28</v>
      </c>
      <c r="B24" s="5" t="s">
        <v>26</v>
      </c>
      <c r="C24" s="6">
        <v>2110.61</v>
      </c>
      <c r="D24" s="6">
        <v>2971.980000000001</v>
      </c>
      <c r="E24" s="6">
        <v>8873.529999999999</v>
      </c>
      <c r="F24" s="6">
        <v>4943.24</v>
      </c>
      <c r="G24" s="6">
        <v>12001.350000000002</v>
      </c>
      <c r="H24" s="6">
        <v>10999.34</v>
      </c>
      <c r="I24" s="6">
        <v>13786.57</v>
      </c>
      <c r="J24" s="6">
        <v>24657.44999999999</v>
      </c>
      <c r="K24" s="6">
        <v>20344.769999999997</v>
      </c>
      <c r="L24" s="6">
        <v>48393.459999999985</v>
      </c>
      <c r="M24" s="6">
        <v>164583.47999999978</v>
      </c>
      <c r="N24" s="6">
        <v>313665.77999999997</v>
      </c>
    </row>
    <row r="25" spans="1:14" ht="12.75">
      <c r="A25" s="4" t="s">
        <v>29</v>
      </c>
      <c r="B25" s="8" t="s">
        <v>30</v>
      </c>
      <c r="C25" s="6">
        <v>807</v>
      </c>
      <c r="D25" s="6">
        <v>1764</v>
      </c>
      <c r="E25" s="6">
        <v>3448</v>
      </c>
      <c r="F25" s="6">
        <v>2930.23</v>
      </c>
      <c r="G25" s="6">
        <v>6170</v>
      </c>
      <c r="H25" s="6">
        <v>4967</v>
      </c>
      <c r="I25" s="6">
        <v>7869</v>
      </c>
      <c r="J25" s="6">
        <v>17975.09</v>
      </c>
      <c r="K25" s="6">
        <v>22769</v>
      </c>
      <c r="L25" s="6">
        <v>55424</v>
      </c>
      <c r="M25" s="6">
        <v>181217.39</v>
      </c>
      <c r="N25" s="6">
        <v>305340.71</v>
      </c>
    </row>
    <row r="26" spans="1:14" ht="12.75">
      <c r="A26" s="4" t="s">
        <v>31</v>
      </c>
      <c r="B26" s="5" t="s">
        <v>30</v>
      </c>
      <c r="C26" s="6">
        <v>0</v>
      </c>
      <c r="D26" s="6">
        <v>41</v>
      </c>
      <c r="E26" s="6">
        <v>18</v>
      </c>
      <c r="F26" s="6">
        <v>76</v>
      </c>
      <c r="G26" s="6">
        <v>99</v>
      </c>
      <c r="H26" s="6">
        <v>193</v>
      </c>
      <c r="I26" s="6">
        <v>3184</v>
      </c>
      <c r="J26" s="6">
        <v>13047</v>
      </c>
      <c r="K26" s="6">
        <v>23543</v>
      </c>
      <c r="L26" s="6">
        <v>129310</v>
      </c>
      <c r="M26" s="6">
        <v>145154.12</v>
      </c>
      <c r="N26" s="6">
        <v>314665.12</v>
      </c>
    </row>
    <row r="27" spans="1:14" ht="12.75">
      <c r="A27" s="4" t="s">
        <v>32</v>
      </c>
      <c r="B27" s="5" t="s">
        <v>30</v>
      </c>
      <c r="C27" s="6">
        <v>0</v>
      </c>
      <c r="D27" s="6">
        <v>1815</v>
      </c>
      <c r="E27" s="6">
        <v>4865</v>
      </c>
      <c r="F27" s="6">
        <v>923.79</v>
      </c>
      <c r="G27" s="6">
        <v>7176</v>
      </c>
      <c r="H27" s="6">
        <v>10690</v>
      </c>
      <c r="I27" s="6">
        <v>6510</v>
      </c>
      <c r="J27" s="6">
        <v>10504</v>
      </c>
      <c r="K27" s="6">
        <v>11127</v>
      </c>
      <c r="L27" s="6">
        <v>25804</v>
      </c>
      <c r="M27" s="6">
        <v>57081</v>
      </c>
      <c r="N27" s="6">
        <v>136495.79</v>
      </c>
    </row>
    <row r="28" spans="1:14" ht="12.75">
      <c r="A28" s="4" t="s">
        <v>33</v>
      </c>
      <c r="B28" s="8" t="s">
        <v>30</v>
      </c>
      <c r="C28" s="6">
        <v>0</v>
      </c>
      <c r="D28" s="6">
        <v>50</v>
      </c>
      <c r="E28" s="6">
        <v>0</v>
      </c>
      <c r="F28" s="6">
        <v>38</v>
      </c>
      <c r="G28" s="6">
        <v>0</v>
      </c>
      <c r="H28" s="6">
        <v>0</v>
      </c>
      <c r="I28" s="6">
        <v>0</v>
      </c>
      <c r="J28" s="6">
        <v>183446</v>
      </c>
      <c r="K28" s="6">
        <v>287583</v>
      </c>
      <c r="L28" s="6">
        <v>821115</v>
      </c>
      <c r="M28" s="6">
        <v>3948402</v>
      </c>
      <c r="N28" s="6">
        <v>5240634</v>
      </c>
    </row>
    <row r="29" spans="1:14" ht="11.25" customHeight="1">
      <c r="A29" s="4" t="s">
        <v>34</v>
      </c>
      <c r="B29" s="8" t="s">
        <v>35</v>
      </c>
      <c r="C29" s="6">
        <v>0</v>
      </c>
      <c r="D29" s="6">
        <v>5.8</v>
      </c>
      <c r="E29" s="6">
        <v>0</v>
      </c>
      <c r="F29" s="6">
        <v>518.68</v>
      </c>
      <c r="G29" s="6">
        <v>7520.599999999999</v>
      </c>
      <c r="H29" s="6">
        <v>12144.289999999999</v>
      </c>
      <c r="I29" s="6">
        <v>11872.359999999999</v>
      </c>
      <c r="J29" s="6">
        <v>33763.63</v>
      </c>
      <c r="K29" s="6">
        <v>60246.22000000001</v>
      </c>
      <c r="L29" s="6">
        <v>172450.04999999996</v>
      </c>
      <c r="M29" s="6">
        <v>494424.51999999996</v>
      </c>
      <c r="N29" s="6">
        <v>792946.1500000003</v>
      </c>
    </row>
    <row r="30" spans="1:14" ht="12.75" hidden="1">
      <c r="A30" s="22"/>
      <c r="B30" s="23"/>
      <c r="C30" s="24">
        <v>23.67</v>
      </c>
      <c r="D30" s="24">
        <v>728.0099999999999</v>
      </c>
      <c r="E30" s="24">
        <v>1915.34</v>
      </c>
      <c r="F30" s="24">
        <v>1651.58</v>
      </c>
      <c r="G30" s="24">
        <v>4628.280000000002</v>
      </c>
      <c r="H30" s="24">
        <v>6058.89</v>
      </c>
      <c r="I30" s="24">
        <v>9531.97</v>
      </c>
      <c r="J30" s="24">
        <v>16924.310000000005</v>
      </c>
      <c r="K30">
        <v>30117.699999999997</v>
      </c>
      <c r="L30">
        <v>61750.829999999994</v>
      </c>
      <c r="M30">
        <v>370690.8700000003</v>
      </c>
      <c r="N30">
        <v>504021.45000000024</v>
      </c>
    </row>
    <row r="31" spans="1:14" ht="12.75" hidden="1">
      <c r="A31" s="22"/>
      <c r="B31" s="23"/>
      <c r="C31" s="24">
        <v>8.94</v>
      </c>
      <c r="D31" s="24">
        <v>333.29999999999995</v>
      </c>
      <c r="E31" s="24">
        <v>1091.99</v>
      </c>
      <c r="F31" s="24">
        <v>1297.84</v>
      </c>
      <c r="G31" s="24">
        <v>3179.51</v>
      </c>
      <c r="H31" s="24">
        <v>3394.71</v>
      </c>
      <c r="I31" s="24">
        <v>4600.85</v>
      </c>
      <c r="J31" s="24">
        <v>8607.210000000003</v>
      </c>
      <c r="K31">
        <v>13321.759999999998</v>
      </c>
      <c r="L31">
        <v>28695.58999999999</v>
      </c>
      <c r="M31">
        <v>185944.19999999995</v>
      </c>
      <c r="N31">
        <v>250475.9000000002</v>
      </c>
    </row>
    <row r="32" spans="1:14" ht="12.75" hidden="1">
      <c r="A32" s="22"/>
      <c r="B32" s="23"/>
      <c r="C32" s="24">
        <v>9.69</v>
      </c>
      <c r="D32" s="24">
        <v>179.07999999999998</v>
      </c>
      <c r="E32" s="24">
        <v>314.33</v>
      </c>
      <c r="F32" s="24">
        <v>228.72</v>
      </c>
      <c r="G32" s="24">
        <v>913.78</v>
      </c>
      <c r="H32" s="24">
        <v>1112.5300000000002</v>
      </c>
      <c r="I32" s="24">
        <v>3065.99</v>
      </c>
      <c r="J32" s="24">
        <v>3768.7700000000004</v>
      </c>
      <c r="K32">
        <v>8692.25</v>
      </c>
      <c r="L32">
        <v>18488.109999999997</v>
      </c>
      <c r="M32">
        <v>106724.3899999999</v>
      </c>
      <c r="N32">
        <v>143497.64</v>
      </c>
    </row>
    <row r="33" spans="1:14" ht="12.75" hidden="1">
      <c r="A33" s="22"/>
      <c r="B33" s="23"/>
      <c r="C33" s="24">
        <v>0</v>
      </c>
      <c r="D33" s="24">
        <v>231.18</v>
      </c>
      <c r="E33" s="24">
        <v>803.9399999999998</v>
      </c>
      <c r="F33" s="24">
        <v>826.16</v>
      </c>
      <c r="G33" s="24">
        <v>1082.02</v>
      </c>
      <c r="H33" s="24">
        <v>1415.29</v>
      </c>
      <c r="I33" s="24">
        <v>3946.2700000000004</v>
      </c>
      <c r="J33" s="24">
        <v>5642.209999999999</v>
      </c>
      <c r="K33">
        <v>7734.390000000001</v>
      </c>
      <c r="L33">
        <v>20324.729999999992</v>
      </c>
      <c r="M33">
        <v>125299.94000000002</v>
      </c>
      <c r="N33">
        <v>167306.13000000024</v>
      </c>
    </row>
    <row r="34" spans="1:14" ht="12.75" hidden="1">
      <c r="A34" s="22"/>
      <c r="B34" s="23"/>
      <c r="C34" s="24">
        <v>0</v>
      </c>
      <c r="D34" s="24">
        <v>40</v>
      </c>
      <c r="E34" s="24">
        <v>0</v>
      </c>
      <c r="F34" s="24">
        <v>0</v>
      </c>
      <c r="G34" s="24">
        <v>23.45</v>
      </c>
      <c r="H34" s="24">
        <v>268.36</v>
      </c>
      <c r="I34" s="24">
        <v>0</v>
      </c>
      <c r="J34" s="24">
        <v>852.4</v>
      </c>
      <c r="K34">
        <v>1424.2</v>
      </c>
      <c r="L34">
        <v>3075.81</v>
      </c>
      <c r="M34">
        <v>13399.390000000003</v>
      </c>
      <c r="N34">
        <v>19083.61</v>
      </c>
    </row>
    <row r="35" spans="1:14" ht="12.75" hidden="1">
      <c r="A35" s="22"/>
      <c r="B35" s="23"/>
      <c r="C35" s="24">
        <v>103.32</v>
      </c>
      <c r="D35" s="24">
        <v>2986.8199999999997</v>
      </c>
      <c r="E35" s="24">
        <v>9355.96</v>
      </c>
      <c r="F35" s="24">
        <v>7772.15</v>
      </c>
      <c r="G35" s="24">
        <v>25065.95</v>
      </c>
      <c r="H35" s="24">
        <v>31528.690000000006</v>
      </c>
      <c r="I35" s="24">
        <v>52096.659999999996</v>
      </c>
      <c r="J35" s="24">
        <v>95622.97999999998</v>
      </c>
      <c r="K35">
        <v>192157.67999999996</v>
      </c>
      <c r="L35">
        <v>386578.44000000024</v>
      </c>
      <c r="M35">
        <v>2336050.0100000016</v>
      </c>
      <c r="N35">
        <v>3139318.6599999983</v>
      </c>
    </row>
    <row r="36" spans="1:14" ht="12.75" hidden="1">
      <c r="A36" s="22"/>
      <c r="B36" s="23"/>
      <c r="C36" s="24">
        <v>25.2</v>
      </c>
      <c r="D36" s="24">
        <v>1257.04</v>
      </c>
      <c r="E36" s="24">
        <v>4438.89</v>
      </c>
      <c r="F36" s="24">
        <v>5448.15</v>
      </c>
      <c r="G36" s="24">
        <v>15278.789999999999</v>
      </c>
      <c r="H36" s="24">
        <v>16844.15</v>
      </c>
      <c r="I36" s="24">
        <v>22974.690000000002</v>
      </c>
      <c r="J36" s="24">
        <v>45244.4</v>
      </c>
      <c r="K36">
        <v>79534.38</v>
      </c>
      <c r="L36">
        <v>166131.43000000002</v>
      </c>
      <c r="M36">
        <v>1080859.6900000002</v>
      </c>
      <c r="N36">
        <v>1438036.809999999</v>
      </c>
    </row>
    <row r="37" spans="1:14" ht="12.75" hidden="1">
      <c r="A37" s="22"/>
      <c r="B37" s="23"/>
      <c r="C37" s="24">
        <v>60</v>
      </c>
      <c r="D37" s="24">
        <v>1440.25</v>
      </c>
      <c r="E37" s="24">
        <v>1548.43</v>
      </c>
      <c r="F37" s="24">
        <v>1976.04</v>
      </c>
      <c r="G37" s="24">
        <v>7583.500000000001</v>
      </c>
      <c r="H37" s="24">
        <v>7305.7</v>
      </c>
      <c r="I37" s="24">
        <v>23712.37</v>
      </c>
      <c r="J37" s="24">
        <v>31030.56</v>
      </c>
      <c r="K37">
        <v>72178.39</v>
      </c>
      <c r="L37">
        <v>151198.53000000006</v>
      </c>
      <c r="M37">
        <v>844090.1399999997</v>
      </c>
      <c r="N37">
        <v>1142123.9100000004</v>
      </c>
    </row>
    <row r="38" spans="1:14" ht="12.75" hidden="1">
      <c r="A38" s="22"/>
      <c r="B38" s="23"/>
      <c r="C38" s="24">
        <v>0</v>
      </c>
      <c r="D38" s="24">
        <v>490.97</v>
      </c>
      <c r="E38" s="24">
        <v>2042.5800000000002</v>
      </c>
      <c r="F38" s="24">
        <v>2164.76</v>
      </c>
      <c r="G38" s="24">
        <v>3122.9700000000003</v>
      </c>
      <c r="H38" s="24">
        <v>4195.65</v>
      </c>
      <c r="I38" s="24">
        <v>9508.67</v>
      </c>
      <c r="J38" s="24">
        <v>14861.88</v>
      </c>
      <c r="K38">
        <v>22809.29</v>
      </c>
      <c r="L38">
        <v>56209.389999999985</v>
      </c>
      <c r="M38">
        <v>357399.42000000004</v>
      </c>
      <c r="N38">
        <v>472805.57999999984</v>
      </c>
    </row>
    <row r="39" spans="1:14" ht="12.75" hidden="1">
      <c r="A39" s="22"/>
      <c r="B39" s="23"/>
      <c r="C39" s="24">
        <v>0</v>
      </c>
      <c r="D39" s="24">
        <v>1100.07</v>
      </c>
      <c r="E39" s="24">
        <v>0</v>
      </c>
      <c r="F39" s="24">
        <v>0</v>
      </c>
      <c r="G39" s="24">
        <v>1403.92</v>
      </c>
      <c r="H39" s="24">
        <v>18210.050000000003</v>
      </c>
      <c r="I39" s="24">
        <v>0</v>
      </c>
      <c r="J39" s="24">
        <v>49441.94</v>
      </c>
      <c r="K39">
        <v>82268.80999999998</v>
      </c>
      <c r="L39">
        <v>204763.81999999998</v>
      </c>
      <c r="M39">
        <v>855119.5399999997</v>
      </c>
      <c r="N39">
        <v>1212308.150000001</v>
      </c>
    </row>
    <row r="40" spans="1:14" ht="12.75" hidden="1">
      <c r="A40" s="44" t="s">
        <v>128</v>
      </c>
      <c r="B40" s="23"/>
      <c r="C40" s="24">
        <v>0</v>
      </c>
      <c r="D40" s="24">
        <v>16360</v>
      </c>
      <c r="E40" s="24">
        <v>0</v>
      </c>
      <c r="F40" s="24">
        <v>34770</v>
      </c>
      <c r="G40" s="24">
        <v>347404</v>
      </c>
      <c r="H40" s="24">
        <v>557158</v>
      </c>
      <c r="I40" s="24">
        <v>690588</v>
      </c>
      <c r="J40" s="24">
        <v>1630894</v>
      </c>
      <c r="K40" s="24">
        <v>2856812.6</v>
      </c>
      <c r="L40" s="24">
        <v>7196856</v>
      </c>
      <c r="M40">
        <v>22088484.060000002</v>
      </c>
      <c r="N40">
        <v>35419326.66</v>
      </c>
    </row>
    <row r="41" spans="1:14" ht="12.75">
      <c r="A41" s="3" t="s">
        <v>72</v>
      </c>
      <c r="B41" s="26" t="s">
        <v>76</v>
      </c>
      <c r="C41" s="27">
        <f>+IF(C30=0,0,C35/C30)</f>
        <v>4.365019011406844</v>
      </c>
      <c r="D41" s="27">
        <f aca="true" t="shared" si="1" ref="D41:N41">+IF(D30=0,0,D35/D30)</f>
        <v>4.10271836925317</v>
      </c>
      <c r="E41" s="27">
        <f t="shared" si="1"/>
        <v>4.88475153236501</v>
      </c>
      <c r="F41" s="27">
        <f t="shared" si="1"/>
        <v>4.705887695418932</v>
      </c>
      <c r="G41" s="27">
        <f t="shared" si="1"/>
        <v>5.415824021018605</v>
      </c>
      <c r="H41" s="27">
        <f t="shared" si="1"/>
        <v>5.2037072797162525</v>
      </c>
      <c r="I41" s="27">
        <f t="shared" si="1"/>
        <v>5.465466215273443</v>
      </c>
      <c r="J41" s="27">
        <f t="shared" si="1"/>
        <v>5.650037135930502</v>
      </c>
      <c r="K41" s="27">
        <f t="shared" si="1"/>
        <v>6.380224253512054</v>
      </c>
      <c r="L41" s="27">
        <f t="shared" si="1"/>
        <v>6.26029544866037</v>
      </c>
      <c r="M41" s="27">
        <f t="shared" si="1"/>
        <v>6.30188169997281</v>
      </c>
      <c r="N41" s="27">
        <f t="shared" si="1"/>
        <v>6.228541781307118</v>
      </c>
    </row>
    <row r="42" spans="1:14" ht="12.75">
      <c r="A42" s="3" t="s">
        <v>61</v>
      </c>
      <c r="B42" s="26" t="s">
        <v>76</v>
      </c>
      <c r="C42" s="27">
        <f aca="true" t="shared" si="2" ref="C42:N45">+IF(C31=0,0,C36/C31)</f>
        <v>2.8187919463087248</v>
      </c>
      <c r="D42" s="27">
        <f t="shared" si="2"/>
        <v>3.771497149714972</v>
      </c>
      <c r="E42" s="27">
        <f t="shared" si="2"/>
        <v>4.064954807278455</v>
      </c>
      <c r="F42" s="27">
        <f t="shared" si="2"/>
        <v>4.197859520433952</v>
      </c>
      <c r="G42" s="27">
        <f t="shared" si="2"/>
        <v>4.805391396787555</v>
      </c>
      <c r="H42" s="27">
        <f t="shared" si="2"/>
        <v>4.961881869143462</v>
      </c>
      <c r="I42" s="27">
        <f t="shared" si="2"/>
        <v>4.9935751002532145</v>
      </c>
      <c r="J42" s="27">
        <f t="shared" si="2"/>
        <v>5.256569782775137</v>
      </c>
      <c r="K42" s="27">
        <f t="shared" si="2"/>
        <v>5.970260686275688</v>
      </c>
      <c r="L42" s="27">
        <f t="shared" si="2"/>
        <v>5.789441165001315</v>
      </c>
      <c r="M42" s="27">
        <f t="shared" si="2"/>
        <v>5.812817447384756</v>
      </c>
      <c r="N42" s="27">
        <f t="shared" si="2"/>
        <v>5.741218256926106</v>
      </c>
    </row>
    <row r="43" spans="1:14" ht="12.75">
      <c r="A43" s="3" t="s">
        <v>73</v>
      </c>
      <c r="B43" s="26" t="s">
        <v>76</v>
      </c>
      <c r="C43" s="27">
        <f t="shared" si="2"/>
        <v>6.191950464396285</v>
      </c>
      <c r="D43" s="27">
        <f t="shared" si="2"/>
        <v>8.042494974313156</v>
      </c>
      <c r="E43" s="27">
        <f t="shared" si="2"/>
        <v>4.926128590971273</v>
      </c>
      <c r="F43" s="27">
        <f t="shared" si="2"/>
        <v>8.639559286463799</v>
      </c>
      <c r="G43" s="27">
        <f t="shared" si="2"/>
        <v>8.299043533454443</v>
      </c>
      <c r="H43" s="27">
        <f t="shared" si="2"/>
        <v>6.566744267570312</v>
      </c>
      <c r="I43" s="27">
        <f t="shared" si="2"/>
        <v>7.734001089370807</v>
      </c>
      <c r="J43" s="27">
        <f t="shared" si="2"/>
        <v>8.233604067109427</v>
      </c>
      <c r="K43" s="27">
        <f t="shared" si="2"/>
        <v>8.303763697546666</v>
      </c>
      <c r="L43" s="27">
        <f t="shared" si="2"/>
        <v>8.17814963238536</v>
      </c>
      <c r="M43" s="27">
        <f t="shared" si="2"/>
        <v>7.909065022531405</v>
      </c>
      <c r="N43" s="27">
        <f t="shared" si="2"/>
        <v>7.959182534291158</v>
      </c>
    </row>
    <row r="44" spans="1:14" ht="12.75">
      <c r="A44" s="3" t="s">
        <v>74</v>
      </c>
      <c r="B44" s="36" t="s">
        <v>76</v>
      </c>
      <c r="C44" s="27">
        <f t="shared" si="2"/>
        <v>0</v>
      </c>
      <c r="D44" s="27">
        <f t="shared" si="2"/>
        <v>2.1237563803097155</v>
      </c>
      <c r="E44" s="27">
        <f t="shared" si="2"/>
        <v>2.5407119934323465</v>
      </c>
      <c r="F44" s="27">
        <f t="shared" si="2"/>
        <v>2.620267260579065</v>
      </c>
      <c r="G44" s="27">
        <f t="shared" si="2"/>
        <v>2.886240550082254</v>
      </c>
      <c r="H44" s="27">
        <f t="shared" si="2"/>
        <v>2.9645161062397105</v>
      </c>
      <c r="I44" s="27">
        <f t="shared" si="2"/>
        <v>2.4095335595385006</v>
      </c>
      <c r="J44" s="27">
        <f t="shared" si="2"/>
        <v>2.6340529686062735</v>
      </c>
      <c r="K44" s="27">
        <f t="shared" si="2"/>
        <v>2.949074199775289</v>
      </c>
      <c r="L44" s="27">
        <f t="shared" si="2"/>
        <v>2.765566381447626</v>
      </c>
      <c r="M44" s="27">
        <f t="shared" si="2"/>
        <v>2.8523510865208714</v>
      </c>
      <c r="N44" s="27">
        <f t="shared" si="2"/>
        <v>2.8259907751138535</v>
      </c>
    </row>
    <row r="45" spans="1:14" ht="12.75">
      <c r="A45" s="48" t="s">
        <v>75</v>
      </c>
      <c r="B45" s="39" t="s">
        <v>76</v>
      </c>
      <c r="C45" s="37">
        <f t="shared" si="2"/>
        <v>0</v>
      </c>
      <c r="D45" s="37">
        <f t="shared" si="2"/>
        <v>27.501749999999998</v>
      </c>
      <c r="E45" s="37">
        <f t="shared" si="2"/>
        <v>0</v>
      </c>
      <c r="F45" s="37">
        <f t="shared" si="2"/>
        <v>0</v>
      </c>
      <c r="G45" s="37">
        <f t="shared" si="2"/>
        <v>59.86865671641792</v>
      </c>
      <c r="H45" s="37">
        <f t="shared" si="2"/>
        <v>67.85679684006558</v>
      </c>
      <c r="I45" s="37">
        <f t="shared" si="2"/>
        <v>0</v>
      </c>
      <c r="J45" s="37">
        <f t="shared" si="2"/>
        <v>58.00321445330831</v>
      </c>
      <c r="K45" s="37">
        <f t="shared" si="2"/>
        <v>57.7649276786968</v>
      </c>
      <c r="L45" s="37">
        <f t="shared" si="2"/>
        <v>66.57232403822083</v>
      </c>
      <c r="M45" s="37">
        <f t="shared" si="2"/>
        <v>63.81779618325905</v>
      </c>
      <c r="N45" s="37">
        <f t="shared" si="2"/>
        <v>63.52614363844163</v>
      </c>
    </row>
    <row r="46" spans="1:14" ht="12.75">
      <c r="A46" s="3" t="s">
        <v>125</v>
      </c>
      <c r="B46" s="26" t="s">
        <v>126</v>
      </c>
      <c r="C46" s="27">
        <f>+_xlfn.IFERROR(C29/C40*1000,0)</f>
        <v>0</v>
      </c>
      <c r="D46" s="27">
        <f aca="true" t="shared" si="3" ref="D46:N46">+D29/D40*1000</f>
        <v>0.35452322738386305</v>
      </c>
      <c r="E46" s="27">
        <f>+_xlfn.IFERROR(E29/E40*1000,0)</f>
        <v>0</v>
      </c>
      <c r="F46" s="27">
        <f t="shared" si="3"/>
        <v>14.917457578372158</v>
      </c>
      <c r="G46" s="27">
        <f t="shared" si="3"/>
        <v>21.647994841740452</v>
      </c>
      <c r="H46" s="27">
        <f t="shared" si="3"/>
        <v>21.796851162506865</v>
      </c>
      <c r="I46" s="27">
        <f t="shared" si="3"/>
        <v>17.191668549120457</v>
      </c>
      <c r="J46" s="27">
        <f t="shared" si="3"/>
        <v>20.7025287970892</v>
      </c>
      <c r="K46" s="27">
        <f t="shared" si="3"/>
        <v>21.088614632965424</v>
      </c>
      <c r="L46" s="27">
        <f t="shared" si="3"/>
        <v>23.961859178507943</v>
      </c>
      <c r="M46" s="27">
        <f t="shared" si="3"/>
        <v>22.383814056997803</v>
      </c>
      <c r="N46" s="27">
        <f t="shared" si="3"/>
        <v>22.387386344515004</v>
      </c>
    </row>
    <row r="47" spans="1:14" ht="12.75">
      <c r="A47" s="3" t="s">
        <v>127</v>
      </c>
      <c r="B47" s="56" t="s">
        <v>164</v>
      </c>
      <c r="C47" s="33">
        <f>+C11/C22</f>
        <v>-256.6130037428359</v>
      </c>
      <c r="D47" s="33">
        <f aca="true" t="shared" si="4" ref="D47:N47">+D11/D22</f>
        <v>-82.07875588596247</v>
      </c>
      <c r="E47" s="33">
        <f t="shared" si="4"/>
        <v>-203.2093095620955</v>
      </c>
      <c r="F47" s="33">
        <f t="shared" si="4"/>
        <v>-293.06446010810515</v>
      </c>
      <c r="G47" s="33">
        <f t="shared" si="4"/>
        <v>86.10273361718895</v>
      </c>
      <c r="H47" s="33">
        <f t="shared" si="4"/>
        <v>-241.56430935715457</v>
      </c>
      <c r="I47" s="33">
        <f t="shared" si="4"/>
        <v>-130.46550954908543</v>
      </c>
      <c r="J47" s="33">
        <f t="shared" si="4"/>
        <v>-264.49167341074195</v>
      </c>
      <c r="K47" s="33">
        <f t="shared" si="4"/>
        <v>-232.70195038724222</v>
      </c>
      <c r="L47" s="33">
        <f t="shared" si="4"/>
        <v>-232.03038647367208</v>
      </c>
      <c r="M47" s="33">
        <f t="shared" si="4"/>
        <v>-130.87887784603782</v>
      </c>
      <c r="N47" s="33">
        <f t="shared" si="4"/>
        <v>-156.89904757997812</v>
      </c>
    </row>
    <row r="48" spans="1:14" ht="12.75">
      <c r="A48" s="40"/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5"/>
      <c r="N48" s="27"/>
    </row>
    <row r="49" ht="12.75">
      <c r="A49" s="43" t="s">
        <v>38</v>
      </c>
    </row>
    <row r="50" spans="1:14" ht="12.75">
      <c r="A50" s="3" t="s">
        <v>14</v>
      </c>
      <c r="B50" s="9" t="s">
        <v>37</v>
      </c>
      <c r="C50" s="10">
        <f aca="true" t="shared" si="5" ref="C50:C73">+C6/$N6</f>
        <v>0.009925558312655087</v>
      </c>
      <c r="D50" s="10">
        <f aca="true" t="shared" si="6" ref="D50:N65">+D6/$N6</f>
        <v>0.028535980148883373</v>
      </c>
      <c r="E50" s="10">
        <f t="shared" si="6"/>
        <v>0.022332506203473945</v>
      </c>
      <c r="F50" s="10">
        <f t="shared" si="6"/>
        <v>0.017990074441687345</v>
      </c>
      <c r="G50" s="10">
        <f t="shared" si="6"/>
        <v>0.024193548387096774</v>
      </c>
      <c r="H50" s="10">
        <f t="shared" si="6"/>
        <v>0.024193548387096774</v>
      </c>
      <c r="I50" s="10">
        <f t="shared" si="6"/>
        <v>0.028535980148883373</v>
      </c>
      <c r="J50" s="10">
        <f t="shared" si="6"/>
        <v>0.047766749379652605</v>
      </c>
      <c r="K50" s="10">
        <f t="shared" si="6"/>
        <v>0.05397022332506204</v>
      </c>
      <c r="L50" s="10">
        <f t="shared" si="6"/>
        <v>0.10235732009925558</v>
      </c>
      <c r="M50" s="10">
        <f t="shared" si="6"/>
        <v>0.6401985111662531</v>
      </c>
      <c r="N50" s="10">
        <f t="shared" si="6"/>
        <v>1</v>
      </c>
    </row>
    <row r="51" spans="1:14" ht="12.75">
      <c r="A51" s="3" t="s">
        <v>13</v>
      </c>
      <c r="B51" s="9" t="s">
        <v>37</v>
      </c>
      <c r="C51" s="10">
        <f t="shared" si="5"/>
        <v>0.0009623655834378359</v>
      </c>
      <c r="D51" s="10">
        <f t="shared" si="6"/>
        <v>0.03315460477126049</v>
      </c>
      <c r="E51" s="10">
        <f t="shared" si="6"/>
        <v>0.018693951458279963</v>
      </c>
      <c r="F51" s="10">
        <f t="shared" si="6"/>
        <v>0.006921629388572127</v>
      </c>
      <c r="G51" s="10">
        <f t="shared" si="6"/>
        <v>0.0337627457918714</v>
      </c>
      <c r="H51" s="10">
        <f t="shared" si="6"/>
        <v>0.02978484466679201</v>
      </c>
      <c r="I51" s="10">
        <f t="shared" si="6"/>
        <v>0.036355210617409324</v>
      </c>
      <c r="J51" s="10">
        <f t="shared" si="6"/>
        <v>0.05300598591392896</v>
      </c>
      <c r="K51" s="10">
        <f t="shared" si="6"/>
        <v>0.07582774544393922</v>
      </c>
      <c r="L51" s="10">
        <f t="shared" si="6"/>
        <v>0.14718123120611049</v>
      </c>
      <c r="M51" s="10">
        <f t="shared" si="6"/>
        <v>0.5643496851583975</v>
      </c>
      <c r="N51" s="10">
        <f t="shared" si="6"/>
        <v>1</v>
      </c>
    </row>
    <row r="52" spans="1:14" ht="12.75">
      <c r="A52" s="4" t="s">
        <v>39</v>
      </c>
      <c r="B52" s="9" t="s">
        <v>37</v>
      </c>
      <c r="C52" s="10">
        <f t="shared" si="5"/>
        <v>0.0006326080998531757</v>
      </c>
      <c r="D52" s="10">
        <f t="shared" si="6"/>
        <v>0.02556312932900311</v>
      </c>
      <c r="E52" s="10">
        <f t="shared" si="6"/>
        <v>0.016385395668544748</v>
      </c>
      <c r="F52" s="10">
        <f t="shared" si="6"/>
        <v>0.005570240188468653</v>
      </c>
      <c r="G52" s="10">
        <f t="shared" si="6"/>
        <v>0.03438856303970954</v>
      </c>
      <c r="H52" s="10">
        <f t="shared" si="6"/>
        <v>0.028313042448778535</v>
      </c>
      <c r="I52" s="10">
        <f t="shared" si="6"/>
        <v>0.03250481868277557</v>
      </c>
      <c r="J52" s="10">
        <f t="shared" si="6"/>
        <v>0.04913307104044552</v>
      </c>
      <c r="K52" s="10">
        <f t="shared" si="6"/>
        <v>0.07425438582763183</v>
      </c>
      <c r="L52" s="10">
        <f t="shared" si="6"/>
        <v>0.14418346702839827</v>
      </c>
      <c r="M52" s="10">
        <f t="shared" si="6"/>
        <v>0.589071278646391</v>
      </c>
      <c r="N52" s="10">
        <f t="shared" si="6"/>
        <v>1</v>
      </c>
    </row>
    <row r="53" spans="1:14" ht="12.75">
      <c r="A53" s="4" t="s">
        <v>40</v>
      </c>
      <c r="B53" s="9" t="s">
        <v>37</v>
      </c>
      <c r="C53" s="10">
        <f t="shared" si="5"/>
        <v>0.6577060931899642</v>
      </c>
      <c r="D53" s="10">
        <f t="shared" si="6"/>
        <v>0.7706093189964157</v>
      </c>
      <c r="E53" s="10">
        <f t="shared" si="6"/>
        <v>0.8763440860215054</v>
      </c>
      <c r="F53" s="10">
        <f t="shared" si="6"/>
        <v>0.8046594982078853</v>
      </c>
      <c r="G53" s="10">
        <f t="shared" si="6"/>
        <v>1.0188172043010753</v>
      </c>
      <c r="H53" s="10">
        <f t="shared" si="6"/>
        <v>0.9507168458781362</v>
      </c>
      <c r="I53" s="10">
        <f t="shared" si="6"/>
        <v>0.8942652329749103</v>
      </c>
      <c r="J53" s="10">
        <f t="shared" si="6"/>
        <v>0.9265232974910395</v>
      </c>
      <c r="K53" s="10">
        <f t="shared" si="6"/>
        <v>0.9793906810035843</v>
      </c>
      <c r="L53" s="10">
        <f t="shared" si="6"/>
        <v>0.9793906810035843</v>
      </c>
      <c r="M53" s="10">
        <f t="shared" si="6"/>
        <v>1.0439068100358424</v>
      </c>
      <c r="N53" s="10">
        <f t="shared" si="6"/>
        <v>1</v>
      </c>
    </row>
    <row r="54" spans="1:14" ht="12.75">
      <c r="A54" s="4" t="s">
        <v>15</v>
      </c>
      <c r="B54" s="9" t="s">
        <v>37</v>
      </c>
      <c r="C54" s="10">
        <f t="shared" si="5"/>
        <v>0.0010007414068409274</v>
      </c>
      <c r="D54" s="10">
        <f t="shared" si="6"/>
        <v>0.017621364130726277</v>
      </c>
      <c r="E54" s="10">
        <f t="shared" si="6"/>
        <v>0.003828806901830417</v>
      </c>
      <c r="F54" s="10">
        <f t="shared" si="6"/>
        <v>0.00398498479245617</v>
      </c>
      <c r="G54" s="10">
        <f t="shared" si="6"/>
        <v>0.057306729041018405</v>
      </c>
      <c r="H54" s="10">
        <f t="shared" si="6"/>
        <v>0.015656600758510174</v>
      </c>
      <c r="I54" s="10">
        <f t="shared" si="6"/>
        <v>0.033769808153563875</v>
      </c>
      <c r="J54" s="10">
        <f t="shared" si="6"/>
        <v>0.023292012147867858</v>
      </c>
      <c r="K54" s="10">
        <f t="shared" si="6"/>
        <v>0.054329534782594904</v>
      </c>
      <c r="L54" s="10">
        <f t="shared" si="6"/>
        <v>0.09109941749933341</v>
      </c>
      <c r="M54" s="10">
        <f t="shared" si="6"/>
        <v>0.6981100003852574</v>
      </c>
      <c r="N54" s="10">
        <f t="shared" si="6"/>
        <v>1</v>
      </c>
    </row>
    <row r="55" spans="1:14" ht="12.75">
      <c r="A55" s="4" t="s">
        <v>16</v>
      </c>
      <c r="B55" s="9" t="s">
        <v>37</v>
      </c>
      <c r="C55" s="10">
        <f t="shared" si="5"/>
        <v>0.0034931068075715094</v>
      </c>
      <c r="D55" s="10">
        <f t="shared" si="6"/>
        <v>0.005125966609232806</v>
      </c>
      <c r="E55" s="10">
        <f t="shared" si="6"/>
        <v>0.016620019333749653</v>
      </c>
      <c r="F55" s="10">
        <f t="shared" si="6"/>
        <v>0.0163349102741677</v>
      </c>
      <c r="G55" s="10">
        <f t="shared" si="6"/>
        <v>-0.010973301479673642</v>
      </c>
      <c r="H55" s="10">
        <f t="shared" si="6"/>
        <v>0.030307849934665558</v>
      </c>
      <c r="I55" s="10">
        <f t="shared" si="6"/>
        <v>0.021322653810954557</v>
      </c>
      <c r="J55" s="10">
        <f t="shared" si="6"/>
        <v>0.08277460325387276</v>
      </c>
      <c r="K55" s="10">
        <f t="shared" si="6"/>
        <v>0.08946621446358231</v>
      </c>
      <c r="L55" s="10">
        <f t="shared" si="6"/>
        <v>0.1951902969126674</v>
      </c>
      <c r="M55" s="10">
        <f t="shared" si="6"/>
        <v>0.5503376800792096</v>
      </c>
      <c r="N55" s="10">
        <f t="shared" si="6"/>
        <v>1</v>
      </c>
    </row>
    <row r="56" spans="1:14" ht="12.75">
      <c r="A56" s="7" t="s">
        <v>17</v>
      </c>
      <c r="B56" s="9" t="s">
        <v>37</v>
      </c>
      <c r="C56" s="10">
        <f t="shared" si="5"/>
        <v>0.0006780616448753953</v>
      </c>
      <c r="D56" s="10">
        <f t="shared" si="6"/>
        <v>0.03073650174116138</v>
      </c>
      <c r="E56" s="10">
        <f t="shared" si="6"/>
        <v>0.027593640417860305</v>
      </c>
      <c r="F56" s="10">
        <f t="shared" si="6"/>
        <v>0.014460475613197321</v>
      </c>
      <c r="G56" s="10">
        <f t="shared" si="6"/>
        <v>0.027988017605528853</v>
      </c>
      <c r="H56" s="10">
        <f t="shared" si="6"/>
        <v>0.03151921161311575</v>
      </c>
      <c r="I56" s="10">
        <f t="shared" si="6"/>
        <v>0.034133790166631435</v>
      </c>
      <c r="J56" s="10">
        <f t="shared" si="6"/>
        <v>0.051365693345384794</v>
      </c>
      <c r="K56" s="10">
        <f t="shared" si="6"/>
        <v>0.06862821926263206</v>
      </c>
      <c r="L56" s="10">
        <f t="shared" si="6"/>
        <v>0.16101696044119393</v>
      </c>
      <c r="M56" s="10">
        <f t="shared" si="6"/>
        <v>0.5518794281484186</v>
      </c>
      <c r="N56" s="10">
        <f t="shared" si="6"/>
        <v>1</v>
      </c>
    </row>
    <row r="57" spans="1:14" ht="12.75">
      <c r="A57" s="4" t="s">
        <v>22</v>
      </c>
      <c r="B57" s="9" t="s">
        <v>37</v>
      </c>
      <c r="C57" s="10">
        <f t="shared" si="5"/>
        <v>0.0024032528731365707</v>
      </c>
      <c r="D57" s="10">
        <f t="shared" si="6"/>
        <v>0.011071628683062272</v>
      </c>
      <c r="E57" s="10">
        <f t="shared" si="6"/>
        <v>0.01512361036788058</v>
      </c>
      <c r="F57" s="10">
        <f t="shared" si="6"/>
        <v>0.009053174213499243</v>
      </c>
      <c r="G57" s="10">
        <f t="shared" si="6"/>
        <v>0.022186679811035833</v>
      </c>
      <c r="H57" s="10">
        <f t="shared" si="6"/>
        <v>0.02271124307533584</v>
      </c>
      <c r="I57" s="10">
        <f t="shared" si="6"/>
        <v>0.028980276270639566</v>
      </c>
      <c r="J57" s="10">
        <f t="shared" si="6"/>
        <v>0.05336620211320456</v>
      </c>
      <c r="K57" s="10">
        <f t="shared" si="6"/>
        <v>0.06917035220345377</v>
      </c>
      <c r="L57" s="10">
        <f t="shared" si="6"/>
        <v>0.14155233583930302</v>
      </c>
      <c r="M57" s="10">
        <f t="shared" si="6"/>
        <v>0.6243812445494492</v>
      </c>
      <c r="N57" s="10">
        <f t="shared" si="6"/>
        <v>1</v>
      </c>
    </row>
    <row r="58" spans="1:14" ht="12.75">
      <c r="A58" s="4" t="s">
        <v>23</v>
      </c>
      <c r="B58" s="9" t="s">
        <v>37</v>
      </c>
      <c r="C58" s="10">
        <f t="shared" si="5"/>
        <v>0</v>
      </c>
      <c r="D58" s="10">
        <f t="shared" si="6"/>
        <v>0.14736084632171723</v>
      </c>
      <c r="E58" s="10">
        <f t="shared" si="6"/>
        <v>0.0815772583492591</v>
      </c>
      <c r="F58" s="10">
        <f t="shared" si="6"/>
        <v>0.03221574033234202</v>
      </c>
      <c r="G58" s="10">
        <f t="shared" si="6"/>
        <v>0.056164335435770055</v>
      </c>
      <c r="H58" s="10">
        <f t="shared" si="6"/>
        <v>0.018329022204512328</v>
      </c>
      <c r="I58" s="10">
        <f t="shared" si="6"/>
        <v>0.08227876861630229</v>
      </c>
      <c r="J58" s="10">
        <f t="shared" si="6"/>
        <v>0.0329449093417071</v>
      </c>
      <c r="K58" s="10">
        <f t="shared" si="6"/>
        <v>0.07661436389097845</v>
      </c>
      <c r="L58" s="10">
        <f t="shared" si="6"/>
        <v>0.06522254535893685</v>
      </c>
      <c r="M58" s="10">
        <f t="shared" si="6"/>
        <v>0.4072922101484745</v>
      </c>
      <c r="N58" s="10">
        <f t="shared" si="6"/>
        <v>1</v>
      </c>
    </row>
    <row r="59" spans="1:14" ht="12.75">
      <c r="A59" s="4" t="s">
        <v>24</v>
      </c>
      <c r="B59" s="9" t="s">
        <v>37</v>
      </c>
      <c r="C59" s="10">
        <f t="shared" si="5"/>
        <v>0.002371997757525824</v>
      </c>
      <c r="D59" s="10">
        <f t="shared" si="6"/>
        <v>0.012844116006976228</v>
      </c>
      <c r="E59" s="10">
        <f t="shared" si="6"/>
        <v>0.015987862512809075</v>
      </c>
      <c r="F59" s="10">
        <f t="shared" si="6"/>
        <v>0.009354411211893484</v>
      </c>
      <c r="G59" s="10">
        <f t="shared" si="6"/>
        <v>0.022628570702586993</v>
      </c>
      <c r="H59" s="10">
        <f t="shared" si="6"/>
        <v>0.022654250812274214</v>
      </c>
      <c r="I59" s="10">
        <f t="shared" si="6"/>
        <v>0.029673441171746296</v>
      </c>
      <c r="J59" s="10">
        <f t="shared" si="6"/>
        <v>0.05310061630089633</v>
      </c>
      <c r="K59" s="10">
        <f t="shared" si="6"/>
        <v>0.06926716409058477</v>
      </c>
      <c r="L59" s="10">
        <f t="shared" si="6"/>
        <v>0.1405596411242878</v>
      </c>
      <c r="M59" s="10">
        <f t="shared" si="6"/>
        <v>0.6215579283084194</v>
      </c>
      <c r="N59" s="10">
        <f t="shared" si="6"/>
        <v>1</v>
      </c>
    </row>
    <row r="60" spans="1:14" ht="12.75">
      <c r="A60" s="4" t="s">
        <v>18</v>
      </c>
      <c r="B60" s="9" t="s">
        <v>37</v>
      </c>
      <c r="C60" s="10">
        <f t="shared" si="5"/>
        <v>-1.1865946908008442E-05</v>
      </c>
      <c r="D60" s="10">
        <f t="shared" si="6"/>
        <v>0.02853781761703507</v>
      </c>
      <c r="E60" s="10">
        <f t="shared" si="6"/>
        <v>0.016057033866398764</v>
      </c>
      <c r="F60" s="10">
        <f t="shared" si="6"/>
        <v>0.010419604362442991</v>
      </c>
      <c r="G60" s="10">
        <f t="shared" si="6"/>
        <v>0.020076495541940267</v>
      </c>
      <c r="H60" s="10">
        <f t="shared" si="6"/>
        <v>0.023695886238187854</v>
      </c>
      <c r="I60" s="10">
        <f t="shared" si="6"/>
        <v>0.02338626494942105</v>
      </c>
      <c r="J60" s="10">
        <f t="shared" si="6"/>
        <v>0.0403958783326724</v>
      </c>
      <c r="K60" s="10">
        <f t="shared" si="6"/>
        <v>0.06596149001907115</v>
      </c>
      <c r="L60" s="10">
        <f t="shared" si="6"/>
        <v>0.14355714346551104</v>
      </c>
      <c r="M60" s="10">
        <f t="shared" si="6"/>
        <v>0.6279242515542274</v>
      </c>
      <c r="N60" s="10">
        <f t="shared" si="6"/>
        <v>1</v>
      </c>
    </row>
    <row r="61" spans="1:14" ht="12.75">
      <c r="A61" s="4" t="s">
        <v>19</v>
      </c>
      <c r="B61" s="9" t="s">
        <v>37</v>
      </c>
      <c r="C61" s="10">
        <f t="shared" si="5"/>
        <v>7.310899703739204E-05</v>
      </c>
      <c r="D61" s="10">
        <f t="shared" si="6"/>
        <v>0.0008016343190082913</v>
      </c>
      <c r="E61" s="10">
        <f t="shared" si="6"/>
        <v>0.003110146597533903</v>
      </c>
      <c r="F61" s="10">
        <f t="shared" si="6"/>
        <v>0.0031010572591459802</v>
      </c>
      <c r="G61" s="10">
        <f t="shared" si="6"/>
        <v>0.008616460063923827</v>
      </c>
      <c r="H61" s="10">
        <f t="shared" si="6"/>
        <v>0.012529416690825175</v>
      </c>
      <c r="I61" s="10">
        <f t="shared" si="6"/>
        <v>0.015255838419886222</v>
      </c>
      <c r="J61" s="10">
        <f t="shared" si="6"/>
        <v>0.030992683967049205</v>
      </c>
      <c r="K61" s="10">
        <f t="shared" si="6"/>
        <v>0.05858455840986144</v>
      </c>
      <c r="L61" s="10">
        <f t="shared" si="6"/>
        <v>0.1469913230494602</v>
      </c>
      <c r="M61" s="10">
        <f t="shared" si="6"/>
        <v>0.7199437722262683</v>
      </c>
      <c r="N61" s="10">
        <f t="shared" si="6"/>
        <v>1</v>
      </c>
    </row>
    <row r="62" spans="1:14" ht="12.75">
      <c r="A62" s="4" t="s">
        <v>20</v>
      </c>
      <c r="B62" s="9" t="s">
        <v>37</v>
      </c>
      <c r="C62" s="10">
        <f t="shared" si="5"/>
        <v>0</v>
      </c>
      <c r="D62" s="10">
        <f t="shared" si="6"/>
        <v>0.0008537517301672139</v>
      </c>
      <c r="E62" s="10">
        <f t="shared" si="6"/>
        <v>0.0034718393151721753</v>
      </c>
      <c r="F62" s="10">
        <f t="shared" si="6"/>
        <v>0.003333201502489547</v>
      </c>
      <c r="G62" s="10">
        <f t="shared" si="6"/>
        <v>0.008110099892438228</v>
      </c>
      <c r="H62" s="10">
        <f t="shared" si="6"/>
        <v>0.01278301544634301</v>
      </c>
      <c r="I62" s="10">
        <f t="shared" si="6"/>
        <v>0.017804134164173806</v>
      </c>
      <c r="J62" s="10">
        <f t="shared" si="6"/>
        <v>0.02117958404077488</v>
      </c>
      <c r="K62" s="10">
        <f t="shared" si="6"/>
        <v>0.04833746322619839</v>
      </c>
      <c r="L62" s="10">
        <f t="shared" si="6"/>
        <v>0.10686959047894865</v>
      </c>
      <c r="M62" s="10">
        <f t="shared" si="6"/>
        <v>0.7772573202032941</v>
      </c>
      <c r="N62" s="10">
        <f t="shared" si="6"/>
        <v>1</v>
      </c>
    </row>
    <row r="63" spans="1:14" ht="12.75">
      <c r="A63" s="4" t="s">
        <v>21</v>
      </c>
      <c r="B63" s="9" t="s">
        <v>37</v>
      </c>
      <c r="C63" s="10">
        <f t="shared" si="5"/>
        <v>0.00022573372247541005</v>
      </c>
      <c r="D63" s="10">
        <f t="shared" si="6"/>
        <v>0.0007386452615211553</v>
      </c>
      <c r="E63" s="10">
        <f t="shared" si="6"/>
        <v>0.00253178667967372</v>
      </c>
      <c r="F63" s="10">
        <f t="shared" si="6"/>
        <v>0.002783637006996598</v>
      </c>
      <c r="G63" s="10">
        <f t="shared" si="6"/>
        <v>0.006226314445541888</v>
      </c>
      <c r="H63" s="10">
        <f t="shared" si="6"/>
        <v>0.012505181527620632</v>
      </c>
      <c r="I63" s="10">
        <f t="shared" si="6"/>
        <v>0.009036753259352387</v>
      </c>
      <c r="J63" s="10">
        <f t="shared" si="6"/>
        <v>0.038403969075431504</v>
      </c>
      <c r="K63" s="10">
        <f t="shared" si="6"/>
        <v>0.08182188293784556</v>
      </c>
      <c r="L63" s="10">
        <f t="shared" si="6"/>
        <v>0.23216085780805082</v>
      </c>
      <c r="M63" s="10">
        <f t="shared" si="6"/>
        <v>0.6135652382754904</v>
      </c>
      <c r="N63" s="10">
        <f t="shared" si="6"/>
        <v>1</v>
      </c>
    </row>
    <row r="64" spans="1:14" ht="12.75">
      <c r="A64" s="4" t="s">
        <v>41</v>
      </c>
      <c r="B64" s="11" t="s">
        <v>37</v>
      </c>
      <c r="C64" s="10">
        <f t="shared" si="5"/>
        <v>0.0007209037071715876</v>
      </c>
      <c r="D64" s="10">
        <f t="shared" si="6"/>
        <v>0.028316191785740005</v>
      </c>
      <c r="E64" s="10">
        <f t="shared" si="6"/>
        <v>0.03459189550456416</v>
      </c>
      <c r="F64" s="10">
        <f t="shared" si="6"/>
        <v>0.011380423963309173</v>
      </c>
      <c r="G64" s="10">
        <f t="shared" si="6"/>
        <v>0.050286525354941596</v>
      </c>
      <c r="H64" s="10">
        <f t="shared" si="6"/>
        <v>0.024231450425658926</v>
      </c>
      <c r="I64" s="10">
        <f t="shared" si="6"/>
        <v>0.03846090289553123</v>
      </c>
      <c r="J64" s="10">
        <f t="shared" si="6"/>
        <v>0.05910407917616277</v>
      </c>
      <c r="K64" s="10">
        <f t="shared" si="6"/>
        <v>0.06485817659769237</v>
      </c>
      <c r="L64" s="10">
        <f t="shared" si="6"/>
        <v>0.1383844026866088</v>
      </c>
      <c r="M64" s="10">
        <f t="shared" si="6"/>
        <v>0.5496650479026192</v>
      </c>
      <c r="N64" s="10">
        <f t="shared" si="6"/>
        <v>1</v>
      </c>
    </row>
    <row r="65" spans="1:14" ht="12.75">
      <c r="A65" s="4" t="s">
        <v>36</v>
      </c>
      <c r="B65" s="11" t="s">
        <v>37</v>
      </c>
      <c r="C65" s="10">
        <f t="shared" si="5"/>
        <v>0.00038096090688021297</v>
      </c>
      <c r="D65" s="10">
        <f t="shared" si="6"/>
        <v>0.014991164832028678</v>
      </c>
      <c r="E65" s="10">
        <f t="shared" si="6"/>
        <v>0.020865237723559703</v>
      </c>
      <c r="F65" s="10">
        <f t="shared" si="6"/>
        <v>0.007927457805326074</v>
      </c>
      <c r="G65" s="10">
        <f t="shared" si="6"/>
        <v>0.03743478063777948</v>
      </c>
      <c r="H65" s="10">
        <f t="shared" si="6"/>
        <v>0.022115779562567932</v>
      </c>
      <c r="I65" s="10">
        <f t="shared" si="6"/>
        <v>0.04012009077020922</v>
      </c>
      <c r="J65" s="10">
        <f t="shared" si="6"/>
        <v>0.041945305506511196</v>
      </c>
      <c r="K65" s="10">
        <f t="shared" si="6"/>
        <v>0.06398004998578433</v>
      </c>
      <c r="L65" s="10">
        <f t="shared" si="6"/>
        <v>0.14231347102641978</v>
      </c>
      <c r="M65" s="10">
        <f t="shared" si="6"/>
        <v>0.6079257012429334</v>
      </c>
      <c r="N65" s="10">
        <f t="shared" si="6"/>
        <v>1</v>
      </c>
    </row>
    <row r="66" spans="1:14" ht="12.75">
      <c r="A66" s="4" t="s">
        <v>25</v>
      </c>
      <c r="B66" s="11" t="s">
        <v>37</v>
      </c>
      <c r="C66" s="10">
        <f t="shared" si="5"/>
        <v>0.0021357652309481165</v>
      </c>
      <c r="D66" s="10">
        <f aca="true" t="shared" si="7" ref="D66:N73">+D22/$N22</f>
        <v>0.009798629014708854</v>
      </c>
      <c r="E66" s="10">
        <f t="shared" si="7"/>
        <v>0.012832410138322465</v>
      </c>
      <c r="F66" s="10">
        <f t="shared" si="7"/>
        <v>0.008745283762404698</v>
      </c>
      <c r="G66" s="10">
        <f t="shared" si="7"/>
        <v>0.01999588722262182</v>
      </c>
      <c r="H66" s="10">
        <f t="shared" si="7"/>
        <v>0.01968532852224963</v>
      </c>
      <c r="I66" s="10">
        <f t="shared" si="7"/>
        <v>0.025642823811282262</v>
      </c>
      <c r="J66" s="10">
        <f t="shared" si="7"/>
        <v>0.04910270424345137</v>
      </c>
      <c r="K66" s="10">
        <f t="shared" si="7"/>
        <v>0.060322501880894025</v>
      </c>
      <c r="L66" s="10">
        <f t="shared" si="7"/>
        <v>0.13198776310242288</v>
      </c>
      <c r="M66" s="10">
        <f t="shared" si="7"/>
        <v>0.6597509030706954</v>
      </c>
      <c r="N66" s="10">
        <f t="shared" si="7"/>
        <v>1</v>
      </c>
    </row>
    <row r="67" spans="1:14" ht="12.75">
      <c r="A67" s="4" t="s">
        <v>27</v>
      </c>
      <c r="B67" s="11" t="s">
        <v>37</v>
      </c>
      <c r="C67" s="10">
        <f t="shared" si="5"/>
        <v>0.0004628437439647035</v>
      </c>
      <c r="D67" s="10">
        <f t="shared" si="7"/>
        <v>0.003716587134704441</v>
      </c>
      <c r="E67" s="10">
        <f t="shared" si="7"/>
        <v>0.0076337764813443265</v>
      </c>
      <c r="F67" s="10">
        <f t="shared" si="7"/>
        <v>0.006663020517935367</v>
      </c>
      <c r="G67" s="10">
        <f t="shared" si="7"/>
        <v>0.013549969086403326</v>
      </c>
      <c r="H67" s="10">
        <f t="shared" si="7"/>
        <v>0.014739787393741578</v>
      </c>
      <c r="I67" s="10">
        <f t="shared" si="7"/>
        <v>0.020445646373658543</v>
      </c>
      <c r="J67" s="10">
        <f t="shared" si="7"/>
        <v>0.039298201299200676</v>
      </c>
      <c r="K67" s="10">
        <f t="shared" si="7"/>
        <v>0.06002547814855499</v>
      </c>
      <c r="L67" s="10">
        <f t="shared" si="7"/>
        <v>0.12629634931205358</v>
      </c>
      <c r="M67" s="10">
        <f t="shared" si="7"/>
        <v>0.7071683405084398</v>
      </c>
      <c r="N67" s="10">
        <f t="shared" si="7"/>
        <v>1</v>
      </c>
    </row>
    <row r="68" spans="1:14" ht="12.75">
      <c r="A68" s="4" t="s">
        <v>28</v>
      </c>
      <c r="B68" s="11" t="s">
        <v>37</v>
      </c>
      <c r="C68" s="10">
        <f t="shared" si="5"/>
        <v>0.006728850051797172</v>
      </c>
      <c r="D68" s="10">
        <f t="shared" si="7"/>
        <v>0.009474989589237313</v>
      </c>
      <c r="E68" s="10">
        <f t="shared" si="7"/>
        <v>0.028289761159154818</v>
      </c>
      <c r="F68" s="10">
        <f t="shared" si="7"/>
        <v>0.01575957696118461</v>
      </c>
      <c r="G68" s="10">
        <f t="shared" si="7"/>
        <v>0.03826158530905094</v>
      </c>
      <c r="H68" s="10">
        <f t="shared" si="7"/>
        <v>0.0350670704340142</v>
      </c>
      <c r="I68" s="10">
        <f t="shared" si="7"/>
        <v>0.043953057295571106</v>
      </c>
      <c r="J68" s="10">
        <f t="shared" si="7"/>
        <v>0.07861058353257404</v>
      </c>
      <c r="K68" s="10">
        <f t="shared" si="7"/>
        <v>0.0648612991828436</v>
      </c>
      <c r="L68" s="10">
        <f t="shared" si="7"/>
        <v>0.15428351795340883</v>
      </c>
      <c r="M68" s="10">
        <f t="shared" si="7"/>
        <v>0.5247097085311627</v>
      </c>
      <c r="N68" s="10">
        <f t="shared" si="7"/>
        <v>1</v>
      </c>
    </row>
    <row r="69" spans="1:14" ht="12.75">
      <c r="A69" s="4" t="s">
        <v>29</v>
      </c>
      <c r="B69" s="11" t="s">
        <v>37</v>
      </c>
      <c r="C69" s="10">
        <f t="shared" si="5"/>
        <v>0.0026429492483986167</v>
      </c>
      <c r="D69" s="10">
        <f t="shared" si="7"/>
        <v>0.005777153003934522</v>
      </c>
      <c r="E69" s="10">
        <f t="shared" si="7"/>
        <v>0.011292303604062491</v>
      </c>
      <c r="F69" s="10">
        <f t="shared" si="7"/>
        <v>0.009596591296325995</v>
      </c>
      <c r="G69" s="10">
        <f t="shared" si="7"/>
        <v>0.0202069353935805</v>
      </c>
      <c r="H69" s="10">
        <f t="shared" si="7"/>
        <v>0.01626707424633944</v>
      </c>
      <c r="I69" s="10">
        <f t="shared" si="7"/>
        <v>0.0257712114444222</v>
      </c>
      <c r="J69" s="10">
        <f t="shared" si="7"/>
        <v>0.058868959857989456</v>
      </c>
      <c r="K69" s="10">
        <f t="shared" si="7"/>
        <v>0.07456915915339293</v>
      </c>
      <c r="L69" s="10">
        <f t="shared" si="7"/>
        <v>0.18151526535718082</v>
      </c>
      <c r="M69" s="10">
        <f t="shared" si="7"/>
        <v>0.593492397394373</v>
      </c>
      <c r="N69" s="10">
        <f t="shared" si="7"/>
        <v>1</v>
      </c>
    </row>
    <row r="70" spans="1:14" ht="12.75">
      <c r="A70" s="4" t="s">
        <v>31</v>
      </c>
      <c r="B70" s="9" t="s">
        <v>37</v>
      </c>
      <c r="C70" s="10">
        <f t="shared" si="5"/>
        <v>0</v>
      </c>
      <c r="D70" s="10">
        <f t="shared" si="7"/>
        <v>0.00013029725061360471</v>
      </c>
      <c r="E70" s="10">
        <f t="shared" si="7"/>
        <v>5.720367100109475E-05</v>
      </c>
      <c r="F70" s="10">
        <f t="shared" si="7"/>
        <v>0.00024152661089351117</v>
      </c>
      <c r="G70" s="10">
        <f t="shared" si="7"/>
        <v>0.00031462019050602116</v>
      </c>
      <c r="H70" s="10">
        <f t="shared" si="7"/>
        <v>0.0006133504724006271</v>
      </c>
      <c r="I70" s="10">
        <f t="shared" si="7"/>
        <v>0.010118693803749206</v>
      </c>
      <c r="J70" s="10">
        <f t="shared" si="7"/>
        <v>0.041463127530626843</v>
      </c>
      <c r="K70" s="10">
        <f t="shared" si="7"/>
        <v>0.07481922368770966</v>
      </c>
      <c r="L70" s="10">
        <f t="shared" si="7"/>
        <v>0.41094481650842013</v>
      </c>
      <c r="M70" s="10">
        <f t="shared" si="7"/>
        <v>0.4612971402740793</v>
      </c>
      <c r="N70" s="10">
        <f t="shared" si="7"/>
        <v>1</v>
      </c>
    </row>
    <row r="71" spans="1:14" ht="12.75">
      <c r="A71" s="4" t="s">
        <v>32</v>
      </c>
      <c r="B71" s="9" t="s">
        <v>37</v>
      </c>
      <c r="C71" s="10">
        <f t="shared" si="5"/>
        <v>0</v>
      </c>
      <c r="D71" s="10">
        <f t="shared" si="7"/>
        <v>0.013297113412801962</v>
      </c>
      <c r="E71" s="10">
        <f t="shared" si="7"/>
        <v>0.03564212493293749</v>
      </c>
      <c r="F71" s="10">
        <f t="shared" si="7"/>
        <v>0.00676790104661836</v>
      </c>
      <c r="G71" s="10">
        <f t="shared" si="7"/>
        <v>0.05257305005524346</v>
      </c>
      <c r="H71" s="10">
        <f t="shared" si="7"/>
        <v>0.0783174338197537</v>
      </c>
      <c r="I71" s="10">
        <f t="shared" si="7"/>
        <v>0.0476937786872401</v>
      </c>
      <c r="J71" s="10">
        <f t="shared" si="7"/>
        <v>0.0769547544286897</v>
      </c>
      <c r="K71" s="10">
        <f t="shared" si="7"/>
        <v>0.08151899776542558</v>
      </c>
      <c r="L71" s="10">
        <f t="shared" si="7"/>
        <v>0.18904612369363186</v>
      </c>
      <c r="M71" s="10">
        <f t="shared" si="7"/>
        <v>0.41818872215765773</v>
      </c>
      <c r="N71" s="10">
        <f t="shared" si="7"/>
        <v>1</v>
      </c>
    </row>
    <row r="72" spans="1:14" ht="12.75">
      <c r="A72" s="4" t="s">
        <v>33</v>
      </c>
      <c r="B72" s="9" t="s">
        <v>37</v>
      </c>
      <c r="C72" s="10">
        <f t="shared" si="5"/>
        <v>0</v>
      </c>
      <c r="D72" s="10">
        <f t="shared" si="7"/>
        <v>9.540830365181007E-06</v>
      </c>
      <c r="E72" s="10">
        <f t="shared" si="7"/>
        <v>0</v>
      </c>
      <c r="F72" s="10">
        <f t="shared" si="7"/>
        <v>7.251031077537565E-06</v>
      </c>
      <c r="G72" s="10">
        <f t="shared" si="7"/>
        <v>0</v>
      </c>
      <c r="H72" s="10">
        <f t="shared" si="7"/>
        <v>0</v>
      </c>
      <c r="I72" s="10">
        <f t="shared" si="7"/>
        <v>0</v>
      </c>
      <c r="J72" s="10">
        <f t="shared" si="7"/>
        <v>0.035004543343419896</v>
      </c>
      <c r="K72" s="10">
        <f t="shared" si="7"/>
        <v>0.05487561237819699</v>
      </c>
      <c r="L72" s="10">
        <f t="shared" si="7"/>
        <v>0.15668237850611205</v>
      </c>
      <c r="M72" s="10">
        <f t="shared" si="7"/>
        <v>0.7534206739108283</v>
      </c>
      <c r="N72" s="10">
        <f t="shared" si="7"/>
        <v>1</v>
      </c>
    </row>
    <row r="73" spans="1:14" ht="12.75">
      <c r="A73" s="4" t="s">
        <v>34</v>
      </c>
      <c r="B73" s="9" t="s">
        <v>37</v>
      </c>
      <c r="C73" s="10">
        <f t="shared" si="5"/>
        <v>0</v>
      </c>
      <c r="D73" s="10">
        <f t="shared" si="7"/>
        <v>7.3144941809730686E-06</v>
      </c>
      <c r="E73" s="10">
        <f t="shared" si="7"/>
        <v>0</v>
      </c>
      <c r="F73" s="10">
        <f t="shared" si="7"/>
        <v>0.0006541175589288123</v>
      </c>
      <c r="G73" s="10">
        <f t="shared" si="7"/>
        <v>0.00948437671334932</v>
      </c>
      <c r="H73" s="10">
        <f t="shared" si="7"/>
        <v>0.015315403196043003</v>
      </c>
      <c r="I73" s="10">
        <f t="shared" si="7"/>
        <v>0.01497246691972714</v>
      </c>
      <c r="J73" s="10">
        <f t="shared" si="7"/>
        <v>0.0425799784764703</v>
      </c>
      <c r="K73" s="10">
        <f t="shared" si="7"/>
        <v>0.0759776940716592</v>
      </c>
      <c r="L73" s="10">
        <f t="shared" si="7"/>
        <v>0.2174801529712956</v>
      </c>
      <c r="M73" s="10">
        <f t="shared" si="7"/>
        <v>0.6235284955983452</v>
      </c>
      <c r="N73" s="10">
        <f t="shared" si="7"/>
        <v>1</v>
      </c>
    </row>
  </sheetData>
  <sheetProtection/>
  <mergeCells count="4">
    <mergeCell ref="A4:A5"/>
    <mergeCell ref="B4:B5"/>
    <mergeCell ref="D4:N4"/>
    <mergeCell ref="M1:N1"/>
  </mergeCells>
  <printOptions/>
  <pageMargins left="0.7480314960629921" right="0.31496062992125984" top="0.64" bottom="0.63" header="0.25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8515625" style="0" customWidth="1"/>
    <col min="2" max="2" width="8.140625" style="0" customWidth="1"/>
    <col min="3" max="3" width="12.8515625" style="0" bestFit="1" customWidth="1"/>
    <col min="4" max="5" width="13.8515625" style="0" bestFit="1" customWidth="1"/>
    <col min="6" max="6" width="10.57421875" style="0" customWidth="1"/>
    <col min="7" max="7" width="11.140625" style="0" customWidth="1"/>
  </cols>
  <sheetData>
    <row r="1" ht="12.75">
      <c r="A1" s="57" t="s">
        <v>175</v>
      </c>
    </row>
    <row r="2" ht="12.75">
      <c r="A2" s="1" t="s">
        <v>56</v>
      </c>
    </row>
    <row r="4" spans="1:7" ht="12.75">
      <c r="A4" s="73" t="s">
        <v>0</v>
      </c>
      <c r="B4" s="73" t="s">
        <v>1</v>
      </c>
      <c r="C4" s="79" t="s">
        <v>42</v>
      </c>
      <c r="D4" s="79" t="s">
        <v>43</v>
      </c>
      <c r="E4" s="79" t="s">
        <v>12</v>
      </c>
      <c r="F4" s="78" t="s">
        <v>59</v>
      </c>
      <c r="G4" s="78"/>
    </row>
    <row r="5" spans="1:7" ht="12.75">
      <c r="A5" s="73"/>
      <c r="B5" s="73"/>
      <c r="C5" s="79"/>
      <c r="D5" s="79"/>
      <c r="E5" s="79"/>
      <c r="F5" s="18" t="s">
        <v>42</v>
      </c>
      <c r="G5" s="18" t="s">
        <v>43</v>
      </c>
    </row>
    <row r="6" spans="1:7" ht="12.75">
      <c r="A6" s="3" t="s">
        <v>14</v>
      </c>
      <c r="B6" s="3"/>
      <c r="C6" s="6">
        <v>1160</v>
      </c>
      <c r="D6" s="6">
        <v>452</v>
      </c>
      <c r="E6" s="6">
        <v>1612</v>
      </c>
      <c r="F6" s="19" t="s">
        <v>44</v>
      </c>
      <c r="G6" s="19" t="s">
        <v>44</v>
      </c>
    </row>
    <row r="7" spans="1:7" ht="12.75">
      <c r="A7" s="3" t="s">
        <v>13</v>
      </c>
      <c r="B7" s="3"/>
      <c r="C7" s="6">
        <v>6643.09</v>
      </c>
      <c r="D7" s="6">
        <v>20373.67</v>
      </c>
      <c r="E7" s="6">
        <v>27016.760000000006</v>
      </c>
      <c r="F7" s="19" t="s">
        <v>44</v>
      </c>
      <c r="G7" s="19" t="s">
        <v>44</v>
      </c>
    </row>
    <row r="8" spans="1:7" ht="12.75">
      <c r="A8" s="4" t="s">
        <v>39</v>
      </c>
      <c r="B8" s="5" t="s">
        <v>163</v>
      </c>
      <c r="C8" s="6">
        <v>81528775.3</v>
      </c>
      <c r="D8" s="6">
        <v>280235482.94</v>
      </c>
      <c r="E8" s="6">
        <v>361764258.24</v>
      </c>
      <c r="F8" s="6">
        <f>C8/C$7</f>
        <v>12272.718764912112</v>
      </c>
      <c r="G8" s="6">
        <f>D8/D$7</f>
        <v>13754.786591713719</v>
      </c>
    </row>
    <row r="9" spans="1:7" ht="12.75">
      <c r="A9" s="4" t="s">
        <v>40</v>
      </c>
      <c r="B9" s="5" t="s">
        <v>163</v>
      </c>
      <c r="C9" s="6">
        <f>+ROUND(C8/C7/12,0)</f>
        <v>1023</v>
      </c>
      <c r="D9" s="6">
        <f>+ROUND(D8/D7/12,0)</f>
        <v>1146</v>
      </c>
      <c r="E9" s="6">
        <f>+ROUND(E8/E7/12,0)</f>
        <v>1116</v>
      </c>
      <c r="F9" s="19" t="s">
        <v>44</v>
      </c>
      <c r="G9" s="19" t="s">
        <v>44</v>
      </c>
    </row>
    <row r="10" spans="1:7" ht="12.75">
      <c r="A10" s="4" t="s">
        <v>15</v>
      </c>
      <c r="B10" s="5" t="s">
        <v>163</v>
      </c>
      <c r="C10" s="6">
        <v>83921957.53999998</v>
      </c>
      <c r="D10" s="6">
        <v>102479842.89</v>
      </c>
      <c r="E10" s="6">
        <v>186401800.42999998</v>
      </c>
      <c r="F10" s="6">
        <f aca="true" t="shared" si="0" ref="F10:F29">C10/C$7</f>
        <v>12632.970129864261</v>
      </c>
      <c r="G10" s="6">
        <f aca="true" t="shared" si="1" ref="G10:G29">D10/D$7</f>
        <v>5030.013880169847</v>
      </c>
    </row>
    <row r="11" spans="1:7" ht="12.75">
      <c r="A11" s="4" t="s">
        <v>16</v>
      </c>
      <c r="B11" s="5" t="s">
        <v>163</v>
      </c>
      <c r="C11" s="6">
        <v>-65356334.25999999</v>
      </c>
      <c r="D11" s="6">
        <v>-138573874.36</v>
      </c>
      <c r="E11" s="6">
        <v>-203930208.62</v>
      </c>
      <c r="F11" s="6">
        <f t="shared" si="0"/>
        <v>-9838.243085672479</v>
      </c>
      <c r="G11" s="6">
        <f t="shared" si="1"/>
        <v>-6801.615730499219</v>
      </c>
    </row>
    <row r="12" spans="1:7" ht="12.75">
      <c r="A12" s="7" t="s">
        <v>17</v>
      </c>
      <c r="B12" s="5" t="s">
        <v>163</v>
      </c>
      <c r="C12" s="6">
        <v>95331187.97999999</v>
      </c>
      <c r="D12" s="6">
        <v>189760885.08</v>
      </c>
      <c r="E12" s="6">
        <v>285092073.06</v>
      </c>
      <c r="F12" s="6">
        <f t="shared" si="0"/>
        <v>14350.428487345496</v>
      </c>
      <c r="G12" s="6">
        <f t="shared" si="1"/>
        <v>9314.025655662432</v>
      </c>
    </row>
    <row r="13" spans="1:7" ht="12.75">
      <c r="A13" s="4" t="s">
        <v>22</v>
      </c>
      <c r="B13" s="5" t="s">
        <v>163</v>
      </c>
      <c r="C13" s="6">
        <v>177776383.85000002</v>
      </c>
      <c r="D13" s="6">
        <v>253008433.50000003</v>
      </c>
      <c r="E13" s="6">
        <v>430784817.35</v>
      </c>
      <c r="F13" s="6">
        <f t="shared" si="0"/>
        <v>26761.09820128886</v>
      </c>
      <c r="G13" s="6">
        <f t="shared" si="1"/>
        <v>12418.402452773607</v>
      </c>
    </row>
    <row r="14" spans="1:7" ht="12.75">
      <c r="A14" s="4" t="s">
        <v>23</v>
      </c>
      <c r="B14" s="5" t="s">
        <v>163</v>
      </c>
      <c r="C14" s="6">
        <v>2037344</v>
      </c>
      <c r="D14" s="6">
        <v>3638980.6199999996</v>
      </c>
      <c r="E14" s="6">
        <v>5676324.619999999</v>
      </c>
      <c r="F14" s="6">
        <f t="shared" si="0"/>
        <v>306.6861957312034</v>
      </c>
      <c r="G14" s="6">
        <f t="shared" si="1"/>
        <v>178.61193491403364</v>
      </c>
    </row>
    <row r="15" spans="1:7" ht="12.75">
      <c r="A15" s="4" t="s">
        <v>24</v>
      </c>
      <c r="B15" s="5" t="s">
        <v>163</v>
      </c>
      <c r="C15" s="6">
        <v>179813727.85000002</v>
      </c>
      <c r="D15" s="6">
        <v>256647414.12000003</v>
      </c>
      <c r="E15" s="6">
        <v>436461141.97</v>
      </c>
      <c r="F15" s="6">
        <f t="shared" si="0"/>
        <v>27067.784397020063</v>
      </c>
      <c r="G15" s="6">
        <f t="shared" si="1"/>
        <v>12597.014387687641</v>
      </c>
    </row>
    <row r="16" spans="1:7" ht="12.75">
      <c r="A16" s="4" t="s">
        <v>18</v>
      </c>
      <c r="B16" s="5" t="s">
        <v>163</v>
      </c>
      <c r="C16" s="6">
        <v>613822180.4599999</v>
      </c>
      <c r="D16" s="6">
        <v>1322980687.29</v>
      </c>
      <c r="E16" s="6">
        <v>1936802867.75</v>
      </c>
      <c r="F16" s="6">
        <f t="shared" si="0"/>
        <v>92400.10002273037</v>
      </c>
      <c r="G16" s="6">
        <f t="shared" si="1"/>
        <v>64935.80622882378</v>
      </c>
    </row>
    <row r="17" spans="1:7" ht="12.75">
      <c r="A17" s="4" t="s">
        <v>19</v>
      </c>
      <c r="B17" s="5" t="s">
        <v>163</v>
      </c>
      <c r="C17" s="6">
        <v>534549481.09999996</v>
      </c>
      <c r="D17" s="6">
        <v>1098259131.21</v>
      </c>
      <c r="E17" s="6">
        <v>1632808612.31</v>
      </c>
      <c r="F17" s="6">
        <f t="shared" si="0"/>
        <v>80466.99368817823</v>
      </c>
      <c r="G17" s="6">
        <f t="shared" si="1"/>
        <v>53905.80740779644</v>
      </c>
    </row>
    <row r="18" spans="1:7" ht="12.75">
      <c r="A18" s="4" t="s">
        <v>20</v>
      </c>
      <c r="B18" s="5" t="s">
        <v>163</v>
      </c>
      <c r="C18" s="6">
        <v>444977472.68</v>
      </c>
      <c r="D18" s="6">
        <v>630631966.8700001</v>
      </c>
      <c r="E18" s="6">
        <v>1075609439.5500002</v>
      </c>
      <c r="F18" s="6">
        <f t="shared" si="0"/>
        <v>66983.50807831898</v>
      </c>
      <c r="G18" s="6">
        <f t="shared" si="1"/>
        <v>30953.28268642813</v>
      </c>
    </row>
    <row r="19" spans="1:7" ht="12.75">
      <c r="A19" s="4" t="s">
        <v>21</v>
      </c>
      <c r="B19" s="5" t="s">
        <v>163</v>
      </c>
      <c r="C19" s="6">
        <v>78790792.91000001</v>
      </c>
      <c r="D19" s="6">
        <v>450031390.55000013</v>
      </c>
      <c r="E19" s="6">
        <v>528822183.46000016</v>
      </c>
      <c r="F19" s="6">
        <f t="shared" si="0"/>
        <v>11860.563820451027</v>
      </c>
      <c r="G19" s="6">
        <f t="shared" si="1"/>
        <v>22088.872085883406</v>
      </c>
    </row>
    <row r="20" spans="1:7" ht="12.75">
      <c r="A20" s="4" t="s">
        <v>41</v>
      </c>
      <c r="B20" s="5" t="s">
        <v>163</v>
      </c>
      <c r="C20" s="6">
        <v>1651798029.4900002</v>
      </c>
      <c r="D20" s="6">
        <v>3091333356.8300004</v>
      </c>
      <c r="E20" s="6">
        <v>4743131386.320001</v>
      </c>
      <c r="F20" s="6">
        <f t="shared" si="0"/>
        <v>248649.05179517367</v>
      </c>
      <c r="G20" s="6">
        <f t="shared" si="1"/>
        <v>151731.7869991023</v>
      </c>
    </row>
    <row r="21" spans="1:7" ht="12.75">
      <c r="A21" s="4" t="s">
        <v>36</v>
      </c>
      <c r="B21" s="5" t="s">
        <v>163</v>
      </c>
      <c r="C21" s="6">
        <v>667531591.1999998</v>
      </c>
      <c r="D21" s="6">
        <v>1476197555.94</v>
      </c>
      <c r="E21" s="6">
        <v>2143729147.1399999</v>
      </c>
      <c r="F21" s="6">
        <f t="shared" si="0"/>
        <v>100485.10425118428</v>
      </c>
      <c r="G21" s="6">
        <f t="shared" si="1"/>
        <v>72456.14344101971</v>
      </c>
    </row>
    <row r="22" spans="1:7" ht="12.75">
      <c r="A22" s="4" t="s">
        <v>25</v>
      </c>
      <c r="B22" s="5" t="s">
        <v>26</v>
      </c>
      <c r="C22" s="6">
        <v>593038.9000000001</v>
      </c>
      <c r="D22" s="6">
        <v>706715.3799999995</v>
      </c>
      <c r="E22" s="6">
        <v>1299754.2799999998</v>
      </c>
      <c r="F22" s="6">
        <f t="shared" si="0"/>
        <v>89.2715438147007</v>
      </c>
      <c r="G22" s="6">
        <f t="shared" si="1"/>
        <v>34.68768169897714</v>
      </c>
    </row>
    <row r="23" spans="1:7" ht="12.75">
      <c r="A23" s="4" t="s">
        <v>27</v>
      </c>
      <c r="B23" s="5" t="s">
        <v>26</v>
      </c>
      <c r="C23" s="6">
        <v>422471.00000000035</v>
      </c>
      <c r="D23" s="6">
        <v>524976.1799999996</v>
      </c>
      <c r="E23" s="6">
        <v>947447.1799999999</v>
      </c>
      <c r="F23" s="6">
        <f t="shared" si="0"/>
        <v>63.59555568267182</v>
      </c>
      <c r="G23" s="6">
        <f t="shared" si="1"/>
        <v>25.767384079549714</v>
      </c>
    </row>
    <row r="24" spans="1:7" ht="12.75">
      <c r="A24" s="4" t="s">
        <v>28</v>
      </c>
      <c r="B24" s="5" t="s">
        <v>26</v>
      </c>
      <c r="C24" s="6">
        <v>142683.36999999988</v>
      </c>
      <c r="D24" s="6">
        <v>170982.41</v>
      </c>
      <c r="E24" s="6">
        <v>313665.7799999999</v>
      </c>
      <c r="F24" s="6">
        <f t="shared" si="0"/>
        <v>21.47846408824807</v>
      </c>
      <c r="G24" s="6">
        <f t="shared" si="1"/>
        <v>8.39232254179046</v>
      </c>
    </row>
    <row r="25" spans="1:7" ht="12.75">
      <c r="A25" s="4" t="s">
        <v>29</v>
      </c>
      <c r="B25" s="8" t="s">
        <v>30</v>
      </c>
      <c r="C25" s="6">
        <v>87872.48</v>
      </c>
      <c r="D25" s="6">
        <v>217468.22999999998</v>
      </c>
      <c r="E25" s="6">
        <v>305340.70999999996</v>
      </c>
      <c r="F25" s="6">
        <f t="shared" si="0"/>
        <v>13.227651589847495</v>
      </c>
      <c r="G25" s="6">
        <f t="shared" si="1"/>
        <v>10.673984117736275</v>
      </c>
    </row>
    <row r="26" spans="1:7" ht="12.75">
      <c r="A26" s="4" t="s">
        <v>31</v>
      </c>
      <c r="B26" s="5" t="s">
        <v>30</v>
      </c>
      <c r="C26" s="6">
        <v>26734.12</v>
      </c>
      <c r="D26" s="6">
        <v>287931</v>
      </c>
      <c r="E26" s="6">
        <v>314665.12</v>
      </c>
      <c r="F26" s="6">
        <f t="shared" si="0"/>
        <v>4.024350114178793</v>
      </c>
      <c r="G26" s="6">
        <f t="shared" si="1"/>
        <v>14.13250533654467</v>
      </c>
    </row>
    <row r="27" spans="1:7" ht="12.75">
      <c r="A27" s="4" t="s">
        <v>32</v>
      </c>
      <c r="B27" s="5" t="s">
        <v>30</v>
      </c>
      <c r="C27" s="6">
        <v>69540</v>
      </c>
      <c r="D27" s="6">
        <v>66955.79000000001</v>
      </c>
      <c r="E27" s="6">
        <v>136495.79</v>
      </c>
      <c r="F27" s="6">
        <f t="shared" si="0"/>
        <v>10.468020153272047</v>
      </c>
      <c r="G27" s="6">
        <f t="shared" si="1"/>
        <v>3.2863882648536085</v>
      </c>
    </row>
    <row r="28" spans="1:7" ht="12.75">
      <c r="A28" s="4" t="s">
        <v>33</v>
      </c>
      <c r="B28" s="8" t="s">
        <v>30</v>
      </c>
      <c r="C28" s="6">
        <v>2256885</v>
      </c>
      <c r="D28" s="6">
        <v>2983749</v>
      </c>
      <c r="E28" s="6">
        <v>5240634</v>
      </c>
      <c r="F28" s="6">
        <f t="shared" si="0"/>
        <v>339.734220069275</v>
      </c>
      <c r="G28" s="6">
        <f t="shared" si="1"/>
        <v>146.45122847282792</v>
      </c>
    </row>
    <row r="29" spans="1:7" ht="12.75">
      <c r="A29" s="4" t="s">
        <v>34</v>
      </c>
      <c r="B29" s="8" t="s">
        <v>35</v>
      </c>
      <c r="C29" s="6">
        <v>66511.03</v>
      </c>
      <c r="D29" s="6">
        <v>726435.1200000001</v>
      </c>
      <c r="E29" s="6">
        <v>792946.1500000001</v>
      </c>
      <c r="F29" s="6">
        <f t="shared" si="0"/>
        <v>10.012062157821134</v>
      </c>
      <c r="G29" s="6">
        <f t="shared" si="1"/>
        <v>35.655584879896466</v>
      </c>
    </row>
    <row r="30" spans="1:9" ht="12.75" hidden="1">
      <c r="A30" s="22"/>
      <c r="B30" s="23"/>
      <c r="C30" s="24">
        <v>228157.55000000013</v>
      </c>
      <c r="D30" s="24">
        <v>275863.89999999997</v>
      </c>
      <c r="E30" s="24">
        <v>504021.45000000007</v>
      </c>
      <c r="F30" s="24"/>
      <c r="G30" s="24"/>
      <c r="H30" s="24"/>
      <c r="I30" s="24"/>
    </row>
    <row r="31" spans="1:9" ht="12.75" hidden="1">
      <c r="A31" s="22"/>
      <c r="B31" s="23"/>
      <c r="C31" s="24">
        <v>111476.61000000007</v>
      </c>
      <c r="D31" s="24">
        <v>138999.29000000004</v>
      </c>
      <c r="E31" s="24">
        <v>250475.9000000001</v>
      </c>
      <c r="F31" s="24"/>
      <c r="G31" s="24"/>
      <c r="H31" s="24"/>
      <c r="I31" s="24"/>
    </row>
    <row r="32" spans="1:9" ht="12.75" hidden="1">
      <c r="A32" s="22"/>
      <c r="B32" s="23"/>
      <c r="C32" s="24">
        <v>68740.38000000002</v>
      </c>
      <c r="D32" s="24">
        <v>74757.26000000005</v>
      </c>
      <c r="E32" s="24">
        <v>143497.64000000007</v>
      </c>
      <c r="F32" s="24"/>
      <c r="G32" s="24"/>
      <c r="H32" s="24"/>
      <c r="I32" s="24"/>
    </row>
    <row r="33" spans="1:9" ht="12.75" hidden="1">
      <c r="A33" s="22"/>
      <c r="B33" s="23"/>
      <c r="C33" s="24">
        <v>76778.01999999997</v>
      </c>
      <c r="D33" s="24">
        <v>90528.11000000002</v>
      </c>
      <c r="E33" s="24">
        <v>167306.13</v>
      </c>
      <c r="F33" s="24"/>
      <c r="G33" s="24"/>
      <c r="H33" s="24"/>
      <c r="I33" s="24"/>
    </row>
    <row r="34" spans="1:9" ht="12.75" hidden="1">
      <c r="A34" s="22"/>
      <c r="B34" s="23"/>
      <c r="C34" s="24">
        <v>6019.33</v>
      </c>
      <c r="D34" s="24">
        <v>13064.280000000002</v>
      </c>
      <c r="E34" s="24">
        <v>19083.61</v>
      </c>
      <c r="F34" s="24"/>
      <c r="G34" s="24"/>
      <c r="H34" s="24"/>
      <c r="I34" s="24"/>
    </row>
    <row r="35" spans="1:9" ht="12.75" hidden="1">
      <c r="A35" s="22"/>
      <c r="B35" s="23"/>
      <c r="C35" s="24">
        <v>1378118.77</v>
      </c>
      <c r="D35" s="24">
        <v>1761199.8899999987</v>
      </c>
      <c r="E35" s="24">
        <v>3139318.6599999988</v>
      </c>
      <c r="F35" s="24"/>
      <c r="G35" s="24"/>
      <c r="H35" s="24"/>
      <c r="I35" s="24"/>
    </row>
    <row r="36" spans="1:9" ht="12.75" hidden="1">
      <c r="A36" s="22"/>
      <c r="B36" s="23"/>
      <c r="C36" s="24">
        <v>605931.9999999999</v>
      </c>
      <c r="D36" s="24">
        <v>832104.81</v>
      </c>
      <c r="E36" s="24">
        <v>1438036.81</v>
      </c>
      <c r="F36" s="24"/>
      <c r="G36" s="24"/>
      <c r="H36" s="24"/>
      <c r="I36" s="24"/>
    </row>
    <row r="37" spans="1:9" ht="12.75" hidden="1">
      <c r="A37" s="22"/>
      <c r="B37" s="23"/>
      <c r="C37" s="24">
        <v>530483.8099999999</v>
      </c>
      <c r="D37" s="24">
        <v>611640.0999999999</v>
      </c>
      <c r="E37" s="24">
        <v>1142123.9099999997</v>
      </c>
      <c r="F37" s="24"/>
      <c r="G37" s="24"/>
      <c r="H37" s="24"/>
      <c r="I37" s="24"/>
    </row>
    <row r="38" spans="1:9" ht="12.75" hidden="1">
      <c r="A38" s="22"/>
      <c r="B38" s="23"/>
      <c r="C38" s="24">
        <v>207444.5799999999</v>
      </c>
      <c r="D38" s="24">
        <v>265360.99999999994</v>
      </c>
      <c r="E38" s="24">
        <v>472805.57999999984</v>
      </c>
      <c r="F38" s="24"/>
      <c r="G38" s="24"/>
      <c r="H38" s="24"/>
      <c r="I38" s="24"/>
    </row>
    <row r="39" spans="1:9" ht="12.75" hidden="1">
      <c r="A39" s="22"/>
      <c r="B39" s="23"/>
      <c r="C39" s="24">
        <v>360218.94</v>
      </c>
      <c r="D39" s="24">
        <v>852089.21</v>
      </c>
      <c r="E39" s="24">
        <v>1212308.15</v>
      </c>
      <c r="F39" s="24"/>
      <c r="G39" s="24"/>
      <c r="H39" s="24"/>
      <c r="I39" s="24"/>
    </row>
    <row r="40" spans="1:11" ht="12.75" hidden="1">
      <c r="A40" s="44" t="s">
        <v>128</v>
      </c>
      <c r="B40" s="23"/>
      <c r="C40" s="24">
        <v>3449596.66</v>
      </c>
      <c r="D40" s="24">
        <v>31969730</v>
      </c>
      <c r="E40" s="24">
        <v>35419326.66</v>
      </c>
      <c r="F40" s="24"/>
      <c r="G40" s="24"/>
      <c r="H40" s="24"/>
      <c r="I40" s="24"/>
      <c r="J40" s="24"/>
      <c r="K40" s="24"/>
    </row>
    <row r="41" spans="1:9" ht="12.75">
      <c r="A41" s="3" t="s">
        <v>72</v>
      </c>
      <c r="B41" s="26" t="s">
        <v>76</v>
      </c>
      <c r="C41" s="27">
        <f>+IF(C30=0,0,C35/C30)</f>
        <v>6.040206734337739</v>
      </c>
      <c r="D41" s="27">
        <f>+IF(D30=0,0,D35/D30)</f>
        <v>6.3843072254107875</v>
      </c>
      <c r="E41" s="27">
        <f>+IF(E30=0,0,E35/E30)</f>
        <v>6.228541781307122</v>
      </c>
      <c r="F41" s="12"/>
      <c r="G41" s="12"/>
      <c r="H41" s="12"/>
      <c r="I41" s="12"/>
    </row>
    <row r="42" spans="1:9" ht="12.75">
      <c r="A42" s="3" t="s">
        <v>61</v>
      </c>
      <c r="B42" s="26" t="s">
        <v>76</v>
      </c>
      <c r="C42" s="27">
        <f aca="true" t="shared" si="2" ref="C42:E45">+IF(C31=0,0,C36/C31)</f>
        <v>5.435507950950424</v>
      </c>
      <c r="D42" s="27">
        <f t="shared" si="2"/>
        <v>5.986396117562902</v>
      </c>
      <c r="E42" s="27">
        <f t="shared" si="2"/>
        <v>5.741218256926113</v>
      </c>
      <c r="F42" s="12"/>
      <c r="G42" s="12"/>
      <c r="H42" s="12"/>
      <c r="I42" s="12"/>
    </row>
    <row r="43" spans="1:9" ht="12.75">
      <c r="A43" s="3" t="s">
        <v>73</v>
      </c>
      <c r="B43" s="26" t="s">
        <v>76</v>
      </c>
      <c r="C43" s="27">
        <f t="shared" si="2"/>
        <v>7.717207993322117</v>
      </c>
      <c r="D43" s="27">
        <f t="shared" si="2"/>
        <v>8.181681618614693</v>
      </c>
      <c r="E43" s="27">
        <f t="shared" si="2"/>
        <v>7.95918253429115</v>
      </c>
      <c r="F43" s="12"/>
      <c r="G43" s="12"/>
      <c r="H43" s="12"/>
      <c r="I43" s="12"/>
    </row>
    <row r="44" spans="1:9" ht="12.75">
      <c r="A44" s="3" t="s">
        <v>74</v>
      </c>
      <c r="B44" s="36" t="s">
        <v>76</v>
      </c>
      <c r="C44" s="27">
        <f t="shared" si="2"/>
        <v>2.701874572957208</v>
      </c>
      <c r="D44" s="27">
        <f t="shared" si="2"/>
        <v>2.931255275295153</v>
      </c>
      <c r="E44" s="27">
        <f t="shared" si="2"/>
        <v>2.8259907751138575</v>
      </c>
      <c r="F44" s="12"/>
      <c r="G44" s="12"/>
      <c r="H44" s="12"/>
      <c r="I44" s="12"/>
    </row>
    <row r="45" spans="1:9" ht="12.75">
      <c r="A45" s="3" t="s">
        <v>75</v>
      </c>
      <c r="B45" s="39" t="s">
        <v>76</v>
      </c>
      <c r="C45" s="37">
        <f t="shared" si="2"/>
        <v>59.84369356722426</v>
      </c>
      <c r="D45" s="37">
        <f t="shared" si="2"/>
        <v>65.22282207668542</v>
      </c>
      <c r="E45" s="37">
        <f t="shared" si="2"/>
        <v>63.52614363844157</v>
      </c>
      <c r="F45" s="12"/>
      <c r="G45" s="12"/>
      <c r="H45" s="12"/>
      <c r="I45" s="12"/>
    </row>
    <row r="46" spans="1:5" ht="12.75">
      <c r="A46" s="3" t="s">
        <v>125</v>
      </c>
      <c r="B46" s="26" t="s">
        <v>126</v>
      </c>
      <c r="C46" s="27">
        <f>+C29/C40*1000</f>
        <v>19.280813542995485</v>
      </c>
      <c r="D46" s="27">
        <f>+D29/D40*1000</f>
        <v>22.72259165154038</v>
      </c>
      <c r="E46" s="27">
        <f>+E29/E40*1000</f>
        <v>22.387386344515004</v>
      </c>
    </row>
    <row r="47" spans="1:5" ht="12.75">
      <c r="A47" s="3" t="s">
        <v>127</v>
      </c>
      <c r="B47" s="56" t="s">
        <v>164</v>
      </c>
      <c r="C47" s="33">
        <f>+C11/C22</f>
        <v>-110.20581324429135</v>
      </c>
      <c r="D47" s="33">
        <f>+D11/D22</f>
        <v>-196.08158854558974</v>
      </c>
      <c r="E47" s="33">
        <f>+E11/E22</f>
        <v>-156.899047579978</v>
      </c>
    </row>
    <row r="48" spans="1:11" ht="12.75">
      <c r="A48" s="35"/>
      <c r="B48" s="34"/>
      <c r="C48" s="24"/>
      <c r="D48" s="24"/>
      <c r="E48" s="24"/>
      <c r="F48" s="24"/>
      <c r="G48" s="24"/>
      <c r="H48" s="24"/>
      <c r="I48" s="24"/>
      <c r="J48" s="24"/>
      <c r="K48" s="24"/>
    </row>
    <row r="49" ht="12.75">
      <c r="A49" s="43" t="s">
        <v>38</v>
      </c>
    </row>
    <row r="50" spans="1:5" ht="12.75">
      <c r="A50" s="3" t="s">
        <v>14</v>
      </c>
      <c r="B50" s="9" t="s">
        <v>37</v>
      </c>
      <c r="C50" s="10">
        <f>+C6/$E6</f>
        <v>0.7196029776674938</v>
      </c>
      <c r="D50" s="10">
        <f>+D6/$E6</f>
        <v>0.2803970223325062</v>
      </c>
      <c r="E50" s="10">
        <f>+E6/$E6</f>
        <v>1</v>
      </c>
    </row>
    <row r="51" spans="1:5" ht="12.75">
      <c r="A51" s="3" t="s">
        <v>13</v>
      </c>
      <c r="B51" s="9" t="s">
        <v>37</v>
      </c>
      <c r="C51" s="10">
        <f aca="true" t="shared" si="3" ref="C51:E66">+C7/$E7</f>
        <v>0.24588773783384826</v>
      </c>
      <c r="D51" s="10">
        <f t="shared" si="3"/>
        <v>0.7541122621661515</v>
      </c>
      <c r="E51" s="10">
        <f t="shared" si="3"/>
        <v>1</v>
      </c>
    </row>
    <row r="52" spans="1:5" ht="12.75">
      <c r="A52" s="4" t="s">
        <v>39</v>
      </c>
      <c r="B52" s="9" t="s">
        <v>37</v>
      </c>
      <c r="C52" s="10">
        <f t="shared" si="3"/>
        <v>0.2253643731877806</v>
      </c>
      <c r="D52" s="10">
        <f t="shared" si="3"/>
        <v>0.7746356268122193</v>
      </c>
      <c r="E52" s="10">
        <f t="shared" si="3"/>
        <v>1</v>
      </c>
    </row>
    <row r="53" spans="1:5" ht="12.75">
      <c r="A53" s="4" t="s">
        <v>40</v>
      </c>
      <c r="B53" s="9" t="s">
        <v>37</v>
      </c>
      <c r="C53" s="10">
        <f t="shared" si="3"/>
        <v>0.9166666666666666</v>
      </c>
      <c r="D53" s="10">
        <f t="shared" si="3"/>
        <v>1.0268817204301075</v>
      </c>
      <c r="E53" s="10">
        <f t="shared" si="3"/>
        <v>1</v>
      </c>
    </row>
    <row r="54" spans="1:5" ht="12.75">
      <c r="A54" s="4" t="s">
        <v>15</v>
      </c>
      <c r="B54" s="9" t="s">
        <v>37</v>
      </c>
      <c r="C54" s="10">
        <f t="shared" si="3"/>
        <v>0.4502207454348889</v>
      </c>
      <c r="D54" s="10">
        <f t="shared" si="3"/>
        <v>0.5497792545651111</v>
      </c>
      <c r="E54" s="10">
        <f t="shared" si="3"/>
        <v>1</v>
      </c>
    </row>
    <row r="55" spans="1:5" ht="12.75">
      <c r="A55" s="4" t="s">
        <v>16</v>
      </c>
      <c r="B55" s="9" t="s">
        <v>37</v>
      </c>
      <c r="C55" s="10">
        <f t="shared" si="3"/>
        <v>0.3204838297487541</v>
      </c>
      <c r="D55" s="10">
        <f t="shared" si="3"/>
        <v>0.6795161702512459</v>
      </c>
      <c r="E55" s="10">
        <f t="shared" si="3"/>
        <v>1</v>
      </c>
    </row>
    <row r="56" spans="1:5" ht="12.75">
      <c r="A56" s="7" t="s">
        <v>17</v>
      </c>
      <c r="B56" s="9" t="s">
        <v>37</v>
      </c>
      <c r="C56" s="10">
        <f t="shared" si="3"/>
        <v>0.334387368111553</v>
      </c>
      <c r="D56" s="10">
        <f t="shared" si="3"/>
        <v>0.665612631888447</v>
      </c>
      <c r="E56" s="10">
        <f t="shared" si="3"/>
        <v>1</v>
      </c>
    </row>
    <row r="57" spans="1:5" ht="12.75">
      <c r="A57" s="4" t="s">
        <v>22</v>
      </c>
      <c r="B57" s="9" t="s">
        <v>37</v>
      </c>
      <c r="C57" s="10">
        <f t="shared" si="3"/>
        <v>0.41268024473007814</v>
      </c>
      <c r="D57" s="10">
        <f t="shared" si="3"/>
        <v>0.587319755269922</v>
      </c>
      <c r="E57" s="10">
        <f t="shared" si="3"/>
        <v>1</v>
      </c>
    </row>
    <row r="58" spans="1:5" ht="12.75">
      <c r="A58" s="4" t="s">
        <v>23</v>
      </c>
      <c r="B58" s="9" t="s">
        <v>37</v>
      </c>
      <c r="C58" s="10">
        <f t="shared" si="3"/>
        <v>0.35891957144621517</v>
      </c>
      <c r="D58" s="10">
        <f t="shared" si="3"/>
        <v>0.6410804285537849</v>
      </c>
      <c r="E58" s="10">
        <f t="shared" si="3"/>
        <v>1</v>
      </c>
    </row>
    <row r="59" spans="1:5" ht="12.75">
      <c r="A59" s="4" t="s">
        <v>24</v>
      </c>
      <c r="B59" s="9" t="s">
        <v>37</v>
      </c>
      <c r="C59" s="10">
        <f t="shared" si="3"/>
        <v>0.4119810690097114</v>
      </c>
      <c r="D59" s="10">
        <f t="shared" si="3"/>
        <v>0.5880189309902887</v>
      </c>
      <c r="E59" s="10">
        <f t="shared" si="3"/>
        <v>1</v>
      </c>
    </row>
    <row r="60" spans="1:5" ht="12.75">
      <c r="A60" s="4" t="s">
        <v>18</v>
      </c>
      <c r="B60" s="9" t="s">
        <v>37</v>
      </c>
      <c r="C60" s="10">
        <f t="shared" si="3"/>
        <v>0.3169254809980131</v>
      </c>
      <c r="D60" s="10">
        <f t="shared" si="3"/>
        <v>0.6830745190019868</v>
      </c>
      <c r="E60" s="10">
        <f t="shared" si="3"/>
        <v>1</v>
      </c>
    </row>
    <row r="61" spans="1:5" ht="12.75">
      <c r="A61" s="4" t="s">
        <v>19</v>
      </c>
      <c r="B61" s="9" t="s">
        <v>37</v>
      </c>
      <c r="C61" s="10">
        <f t="shared" si="3"/>
        <v>0.3273803659963254</v>
      </c>
      <c r="D61" s="10">
        <f t="shared" si="3"/>
        <v>0.6726196340036746</v>
      </c>
      <c r="E61" s="10">
        <f t="shared" si="3"/>
        <v>1</v>
      </c>
    </row>
    <row r="62" spans="1:5" ht="12.75">
      <c r="A62" s="4" t="s">
        <v>20</v>
      </c>
      <c r="B62" s="9" t="s">
        <v>37</v>
      </c>
      <c r="C62" s="10">
        <f t="shared" si="3"/>
        <v>0.413697998844417</v>
      </c>
      <c r="D62" s="10">
        <f t="shared" si="3"/>
        <v>0.586302001155583</v>
      </c>
      <c r="E62" s="10">
        <f t="shared" si="3"/>
        <v>1</v>
      </c>
    </row>
    <row r="63" spans="1:5" ht="12.75">
      <c r="A63" s="4" t="s">
        <v>21</v>
      </c>
      <c r="B63" s="9" t="s">
        <v>37</v>
      </c>
      <c r="C63" s="10">
        <f t="shared" si="3"/>
        <v>0.14899297982260176</v>
      </c>
      <c r="D63" s="10">
        <f t="shared" si="3"/>
        <v>0.8510070201773982</v>
      </c>
      <c r="E63" s="10">
        <f t="shared" si="3"/>
        <v>1</v>
      </c>
    </row>
    <row r="64" spans="1:5" ht="12.75">
      <c r="A64" s="4" t="s">
        <v>41</v>
      </c>
      <c r="B64" s="11" t="s">
        <v>37</v>
      </c>
      <c r="C64" s="10">
        <f t="shared" si="3"/>
        <v>0.34825053218092744</v>
      </c>
      <c r="D64" s="10">
        <f t="shared" si="3"/>
        <v>0.6517494678190726</v>
      </c>
      <c r="E64" s="10">
        <f t="shared" si="3"/>
        <v>1</v>
      </c>
    </row>
    <row r="65" spans="1:5" ht="12.75">
      <c r="A65" s="4" t="s">
        <v>36</v>
      </c>
      <c r="B65" s="11" t="s">
        <v>37</v>
      </c>
      <c r="C65" s="10">
        <f t="shared" si="3"/>
        <v>0.3113880277695387</v>
      </c>
      <c r="D65" s="10">
        <f t="shared" si="3"/>
        <v>0.6886119722304613</v>
      </c>
      <c r="E65" s="10">
        <f t="shared" si="3"/>
        <v>1</v>
      </c>
    </row>
    <row r="66" spans="1:5" ht="12.75">
      <c r="A66" s="4" t="s">
        <v>25</v>
      </c>
      <c r="B66" s="11" t="s">
        <v>37</v>
      </c>
      <c r="C66" s="10">
        <f t="shared" si="3"/>
        <v>0.45627001128244044</v>
      </c>
      <c r="D66" s="10">
        <f t="shared" si="3"/>
        <v>0.5437299887175595</v>
      </c>
      <c r="E66" s="10">
        <f t="shared" si="3"/>
        <v>1</v>
      </c>
    </row>
    <row r="67" spans="1:5" ht="12.75">
      <c r="A67" s="4" t="s">
        <v>27</v>
      </c>
      <c r="B67" s="11" t="s">
        <v>37</v>
      </c>
      <c r="C67" s="10">
        <f aca="true" t="shared" si="4" ref="C67:E73">+C23/$E23</f>
        <v>0.44590454108481314</v>
      </c>
      <c r="D67" s="10">
        <f t="shared" si="4"/>
        <v>0.5540954589151869</v>
      </c>
      <c r="E67" s="10">
        <f t="shared" si="4"/>
        <v>1</v>
      </c>
    </row>
    <row r="68" spans="1:5" ht="12.75">
      <c r="A68" s="4" t="s">
        <v>28</v>
      </c>
      <c r="B68" s="11" t="s">
        <v>37</v>
      </c>
      <c r="C68" s="10">
        <f t="shared" si="4"/>
        <v>0.4548898193484795</v>
      </c>
      <c r="D68" s="10">
        <f t="shared" si="4"/>
        <v>0.5451101806515204</v>
      </c>
      <c r="E68" s="10">
        <f t="shared" si="4"/>
        <v>1</v>
      </c>
    </row>
    <row r="69" spans="1:5" ht="12.75">
      <c r="A69" s="4" t="s">
        <v>29</v>
      </c>
      <c r="B69" s="11" t="s">
        <v>37</v>
      </c>
      <c r="C69" s="10">
        <f t="shared" si="4"/>
        <v>0.28778501235554216</v>
      </c>
      <c r="D69" s="10">
        <f t="shared" si="4"/>
        <v>0.7122149876444579</v>
      </c>
      <c r="E69" s="10">
        <f t="shared" si="4"/>
        <v>1</v>
      </c>
    </row>
    <row r="70" spans="1:5" ht="12.75">
      <c r="A70" s="4" t="s">
        <v>31</v>
      </c>
      <c r="B70" s="9" t="s">
        <v>37</v>
      </c>
      <c r="C70" s="10">
        <f t="shared" si="4"/>
        <v>0.08496054472132152</v>
      </c>
      <c r="D70" s="10">
        <f t="shared" si="4"/>
        <v>0.9150394552786785</v>
      </c>
      <c r="E70" s="10">
        <f t="shared" si="4"/>
        <v>1</v>
      </c>
    </row>
    <row r="71" spans="1:5" ht="12.75">
      <c r="A71" s="4" t="s">
        <v>32</v>
      </c>
      <c r="B71" s="9" t="s">
        <v>37</v>
      </c>
      <c r="C71" s="10">
        <f t="shared" si="4"/>
        <v>0.50946626265909</v>
      </c>
      <c r="D71" s="10">
        <f t="shared" si="4"/>
        <v>0.49053373734090994</v>
      </c>
      <c r="E71" s="10">
        <f t="shared" si="4"/>
        <v>1</v>
      </c>
    </row>
    <row r="72" spans="1:5" ht="12.75">
      <c r="A72" s="4" t="s">
        <v>33</v>
      </c>
      <c r="B72" s="9" t="s">
        <v>37</v>
      </c>
      <c r="C72" s="10">
        <f t="shared" si="4"/>
        <v>0.43065113877443073</v>
      </c>
      <c r="D72" s="10">
        <f t="shared" si="4"/>
        <v>0.5693488612255693</v>
      </c>
      <c r="E72" s="10">
        <f t="shared" si="4"/>
        <v>1</v>
      </c>
    </row>
    <row r="73" spans="1:5" ht="12.75">
      <c r="A73" s="4" t="s">
        <v>34</v>
      </c>
      <c r="B73" s="9" t="s">
        <v>37</v>
      </c>
      <c r="C73" s="10">
        <f t="shared" si="4"/>
        <v>0.08387836929405608</v>
      </c>
      <c r="D73" s="10">
        <f t="shared" si="4"/>
        <v>0.9161216307059439</v>
      </c>
      <c r="E73" s="10">
        <f t="shared" si="4"/>
        <v>1</v>
      </c>
    </row>
  </sheetData>
  <sheetProtection/>
  <mergeCells count="6">
    <mergeCell ref="E4:E5"/>
    <mergeCell ref="F4:G4"/>
    <mergeCell ref="A4:A5"/>
    <mergeCell ref="B4:B5"/>
    <mergeCell ref="C4:C5"/>
    <mergeCell ref="D4:D5"/>
  </mergeCells>
  <printOptions/>
  <pageMargins left="0.75" right="0.75" top="0.7" bottom="0.86" header="0.17" footer="0.33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8515625" style="0" customWidth="1"/>
    <col min="2" max="2" width="8.140625" style="0" customWidth="1"/>
    <col min="3" max="4" width="12.7109375" style="0" bestFit="1" customWidth="1"/>
    <col min="5" max="5" width="13.00390625" style="0" customWidth="1"/>
    <col min="6" max="6" width="10.7109375" style="0" customWidth="1"/>
    <col min="7" max="7" width="11.28125" style="0" customWidth="1"/>
  </cols>
  <sheetData>
    <row r="1" ht="12.75">
      <c r="A1" s="57" t="s">
        <v>175</v>
      </c>
    </row>
    <row r="2" ht="12.75">
      <c r="A2" s="1" t="s">
        <v>58</v>
      </c>
    </row>
    <row r="3" spans="6:7" ht="12.75">
      <c r="F3" s="83" t="s">
        <v>174</v>
      </c>
      <c r="G3" s="83"/>
    </row>
    <row r="4" spans="1:7" ht="12.75">
      <c r="A4" s="73" t="s">
        <v>0</v>
      </c>
      <c r="B4" s="73" t="s">
        <v>1</v>
      </c>
      <c r="C4" s="84" t="s">
        <v>173</v>
      </c>
      <c r="D4" s="79" t="s">
        <v>172</v>
      </c>
      <c r="E4" s="84" t="s">
        <v>12</v>
      </c>
      <c r="F4" s="84" t="s">
        <v>173</v>
      </c>
      <c r="G4" s="79" t="s">
        <v>172</v>
      </c>
    </row>
    <row r="5" spans="1:7" ht="12.75" customHeight="1">
      <c r="A5" s="73"/>
      <c r="B5" s="73"/>
      <c r="C5" s="84"/>
      <c r="D5" s="79"/>
      <c r="E5" s="84"/>
      <c r="F5" s="84"/>
      <c r="G5" s="79"/>
    </row>
    <row r="6" spans="1:7" ht="12.75">
      <c r="A6" s="3" t="s">
        <v>14</v>
      </c>
      <c r="B6" s="3"/>
      <c r="C6" s="6">
        <v>478</v>
      </c>
      <c r="D6" s="6">
        <v>1134</v>
      </c>
      <c r="E6" s="6">
        <v>1612</v>
      </c>
      <c r="F6" s="19" t="s">
        <v>44</v>
      </c>
      <c r="G6" s="19" t="s">
        <v>44</v>
      </c>
    </row>
    <row r="7" spans="1:7" ht="12.75">
      <c r="A7" s="3" t="s">
        <v>13</v>
      </c>
      <c r="B7" s="3"/>
      <c r="C7" s="6">
        <v>13531.039999999999</v>
      </c>
      <c r="D7" s="6">
        <v>13485.720000000003</v>
      </c>
      <c r="E7" s="6">
        <v>27016.760000000006</v>
      </c>
      <c r="F7" s="6">
        <f>C7/C$6</f>
        <v>28.307615062761503</v>
      </c>
      <c r="G7" s="6">
        <f>D7/D$6</f>
        <v>11.892169312169315</v>
      </c>
    </row>
    <row r="8" spans="1:7" ht="12.75">
      <c r="A8" s="4" t="s">
        <v>39</v>
      </c>
      <c r="B8" s="5" t="s">
        <v>163</v>
      </c>
      <c r="C8" s="6">
        <v>186317957.04</v>
      </c>
      <c r="D8" s="6">
        <v>175446301.2</v>
      </c>
      <c r="E8" s="6">
        <v>361764258.24</v>
      </c>
      <c r="F8" s="6">
        <f>C8/C$6</f>
        <v>389786.5210041841</v>
      </c>
      <c r="G8" s="6">
        <f>D8/D$6</f>
        <v>154714.5513227513</v>
      </c>
    </row>
    <row r="9" spans="1:7" ht="12.75">
      <c r="A9" s="4" t="s">
        <v>40</v>
      </c>
      <c r="B9" s="5" t="s">
        <v>163</v>
      </c>
      <c r="C9" s="6">
        <f>+ROUND(C8/C7/12,0)</f>
        <v>1147</v>
      </c>
      <c r="D9" s="6">
        <f>+ROUND(D8/D7/12,0)</f>
        <v>1084</v>
      </c>
      <c r="E9" s="6">
        <f>+ROUND(E8/E7/12,0)</f>
        <v>1116</v>
      </c>
      <c r="F9" s="19" t="s">
        <v>44</v>
      </c>
      <c r="G9" s="19" t="s">
        <v>44</v>
      </c>
    </row>
    <row r="10" spans="1:7" ht="12.75">
      <c r="A10" s="4" t="s">
        <v>15</v>
      </c>
      <c r="B10" s="5" t="s">
        <v>163</v>
      </c>
      <c r="C10" s="6">
        <v>57649092.16</v>
      </c>
      <c r="D10" s="6">
        <v>128752708.26999998</v>
      </c>
      <c r="E10" s="6">
        <v>186401800.42999995</v>
      </c>
      <c r="F10" s="6">
        <f>C10/C$6</f>
        <v>120604.79531380752</v>
      </c>
      <c r="G10" s="6">
        <f aca="true" t="shared" si="0" ref="G10:G29">D10/D$6</f>
        <v>113538.54344797177</v>
      </c>
    </row>
    <row r="11" spans="1:7" ht="12.75">
      <c r="A11" s="4" t="s">
        <v>16</v>
      </c>
      <c r="B11" s="5" t="s">
        <v>163</v>
      </c>
      <c r="C11" s="6">
        <v>-132108541.21</v>
      </c>
      <c r="D11" s="6">
        <v>-71821667.40999997</v>
      </c>
      <c r="E11" s="6">
        <v>-203930208.61999997</v>
      </c>
      <c r="F11" s="6">
        <f aca="true" t="shared" si="1" ref="F11:F29">C11/C$6</f>
        <v>-276377.7012761506</v>
      </c>
      <c r="G11" s="6">
        <f t="shared" si="0"/>
        <v>-63334.803712522014</v>
      </c>
    </row>
    <row r="12" spans="1:7" ht="12.75">
      <c r="A12" s="7" t="s">
        <v>17</v>
      </c>
      <c r="B12" s="5" t="s">
        <v>163</v>
      </c>
      <c r="C12" s="6">
        <v>114889351.88</v>
      </c>
      <c r="D12" s="6">
        <v>170202721.18</v>
      </c>
      <c r="E12" s="6">
        <v>285092073.06</v>
      </c>
      <c r="F12" s="6">
        <f t="shared" si="1"/>
        <v>240354.29263598326</v>
      </c>
      <c r="G12" s="6">
        <f t="shared" si="0"/>
        <v>150090.5830511464</v>
      </c>
    </row>
    <row r="13" spans="1:7" ht="12.75">
      <c r="A13" s="4" t="s">
        <v>22</v>
      </c>
      <c r="B13" s="5" t="s">
        <v>163</v>
      </c>
      <c r="C13" s="6">
        <v>205128787.86</v>
      </c>
      <c r="D13" s="6">
        <v>225656029.49</v>
      </c>
      <c r="E13" s="6">
        <v>430784817.35000014</v>
      </c>
      <c r="F13" s="6">
        <f t="shared" si="1"/>
        <v>429139.7235564854</v>
      </c>
      <c r="G13" s="6">
        <f t="shared" si="0"/>
        <v>198991.20766313933</v>
      </c>
    </row>
    <row r="14" spans="1:7" ht="12.75">
      <c r="A14" s="4" t="s">
        <v>23</v>
      </c>
      <c r="B14" s="5" t="s">
        <v>163</v>
      </c>
      <c r="C14" s="6">
        <v>1245197.22</v>
      </c>
      <c r="D14" s="6">
        <v>4431127.4</v>
      </c>
      <c r="E14" s="6">
        <v>5676324.62</v>
      </c>
      <c r="F14" s="6">
        <f t="shared" si="1"/>
        <v>2605.0151046025103</v>
      </c>
      <c r="G14" s="6">
        <f t="shared" si="0"/>
        <v>3907.51975308642</v>
      </c>
    </row>
    <row r="15" spans="1:7" ht="12.75">
      <c r="A15" s="4" t="s">
        <v>24</v>
      </c>
      <c r="B15" s="5" t="s">
        <v>163</v>
      </c>
      <c r="C15" s="6">
        <v>206373985.07999998</v>
      </c>
      <c r="D15" s="6">
        <v>230087156.89000005</v>
      </c>
      <c r="E15" s="6">
        <v>436461141.97000015</v>
      </c>
      <c r="F15" s="6">
        <f t="shared" si="1"/>
        <v>431744.7386610878</v>
      </c>
      <c r="G15" s="6">
        <f t="shared" si="0"/>
        <v>202898.7274162258</v>
      </c>
    </row>
    <row r="16" spans="1:7" ht="12.75">
      <c r="A16" s="4" t="s">
        <v>18</v>
      </c>
      <c r="B16" s="5" t="s">
        <v>163</v>
      </c>
      <c r="C16" s="6">
        <v>760081055.82</v>
      </c>
      <c r="D16" s="6">
        <v>1176721811.93</v>
      </c>
      <c r="E16" s="6">
        <v>1936802867.7500005</v>
      </c>
      <c r="F16" s="6">
        <f t="shared" si="1"/>
        <v>1590127.7318410042</v>
      </c>
      <c r="G16" s="6">
        <f t="shared" si="0"/>
        <v>1037673.5554938272</v>
      </c>
    </row>
    <row r="17" spans="1:7" ht="12.75">
      <c r="A17" s="4" t="s">
        <v>19</v>
      </c>
      <c r="B17" s="5" t="s">
        <v>163</v>
      </c>
      <c r="C17" s="6">
        <v>674200994.4300001</v>
      </c>
      <c r="D17" s="6">
        <v>958607617.8800002</v>
      </c>
      <c r="E17" s="6">
        <v>1632808612.3099997</v>
      </c>
      <c r="F17" s="6">
        <f t="shared" si="1"/>
        <v>1410462.3314435147</v>
      </c>
      <c r="G17" s="6">
        <f t="shared" si="0"/>
        <v>845332.9963668432</v>
      </c>
    </row>
    <row r="18" spans="1:7" ht="12.75">
      <c r="A18" s="4" t="s">
        <v>20</v>
      </c>
      <c r="B18" s="5" t="s">
        <v>163</v>
      </c>
      <c r="C18" s="6">
        <v>430742799.83000004</v>
      </c>
      <c r="D18" s="6">
        <v>644866639.7200001</v>
      </c>
      <c r="E18" s="6">
        <v>1075609439.5500002</v>
      </c>
      <c r="F18" s="6">
        <f t="shared" si="1"/>
        <v>901135.564497908</v>
      </c>
      <c r="G18" s="6">
        <f t="shared" si="0"/>
        <v>568665.4671252206</v>
      </c>
    </row>
    <row r="19" spans="1:7" ht="12.75">
      <c r="A19" s="4" t="s">
        <v>21</v>
      </c>
      <c r="B19" s="5" t="s">
        <v>163</v>
      </c>
      <c r="C19" s="6">
        <v>232756782.44000003</v>
      </c>
      <c r="D19" s="6">
        <v>296065401.02</v>
      </c>
      <c r="E19" s="6">
        <v>528822183.46</v>
      </c>
      <c r="F19" s="6">
        <f t="shared" si="1"/>
        <v>486938.8753974896</v>
      </c>
      <c r="G19" s="6">
        <f t="shared" si="0"/>
        <v>261080.6005467372</v>
      </c>
    </row>
    <row r="20" spans="1:7" ht="12.75">
      <c r="A20" s="4" t="s">
        <v>41</v>
      </c>
      <c r="B20" s="5" t="s">
        <v>163</v>
      </c>
      <c r="C20" s="6">
        <v>1689255766.8700001</v>
      </c>
      <c r="D20" s="6">
        <v>3053875619.4500003</v>
      </c>
      <c r="E20" s="6">
        <v>4743131386.32</v>
      </c>
      <c r="F20" s="6">
        <f t="shared" si="1"/>
        <v>3534007.880481172</v>
      </c>
      <c r="G20" s="6">
        <f t="shared" si="0"/>
        <v>2693012.010097002</v>
      </c>
    </row>
    <row r="21" spans="1:7" ht="12.75">
      <c r="A21" s="4" t="s">
        <v>36</v>
      </c>
      <c r="B21" s="5" t="s">
        <v>163</v>
      </c>
      <c r="C21" s="6">
        <v>916208481.8299999</v>
      </c>
      <c r="D21" s="6">
        <v>1227520665.3099997</v>
      </c>
      <c r="E21" s="6">
        <v>2143729147.1399996</v>
      </c>
      <c r="F21" s="6">
        <f t="shared" si="1"/>
        <v>1916754.146087866</v>
      </c>
      <c r="G21" s="6">
        <f t="shared" si="0"/>
        <v>1082469.7224955906</v>
      </c>
    </row>
    <row r="22" spans="1:7" ht="12.75">
      <c r="A22" s="4" t="s">
        <v>25</v>
      </c>
      <c r="B22" s="5" t="s">
        <v>26</v>
      </c>
      <c r="C22" s="6">
        <v>605347.4899999995</v>
      </c>
      <c r="D22" s="6">
        <v>694406.7899999996</v>
      </c>
      <c r="E22" s="6">
        <v>1299754.279999998</v>
      </c>
      <c r="F22" s="6">
        <f t="shared" si="1"/>
        <v>1266.4173430962333</v>
      </c>
      <c r="G22" s="6">
        <f t="shared" si="0"/>
        <v>612.3516666666662</v>
      </c>
    </row>
    <row r="23" spans="1:7" ht="12.75">
      <c r="A23" s="4" t="s">
        <v>27</v>
      </c>
      <c r="B23" s="5" t="s">
        <v>26</v>
      </c>
      <c r="C23" s="6">
        <v>438006.47</v>
      </c>
      <c r="D23" s="6">
        <v>509440.70999999996</v>
      </c>
      <c r="E23" s="6">
        <v>947447.1800000013</v>
      </c>
      <c r="F23" s="6">
        <f t="shared" si="1"/>
        <v>916.3315271966527</v>
      </c>
      <c r="G23" s="6">
        <f t="shared" si="0"/>
        <v>449.24224867724865</v>
      </c>
    </row>
    <row r="24" spans="1:7" ht="12.75">
      <c r="A24" s="4" t="s">
        <v>28</v>
      </c>
      <c r="B24" s="5" t="s">
        <v>26</v>
      </c>
      <c r="C24" s="6">
        <v>158065.47999999998</v>
      </c>
      <c r="D24" s="6">
        <v>155600.29999999993</v>
      </c>
      <c r="E24" s="6">
        <v>313665.77999999997</v>
      </c>
      <c r="F24" s="6">
        <f t="shared" si="1"/>
        <v>330.680920502092</v>
      </c>
      <c r="G24" s="6">
        <f t="shared" si="0"/>
        <v>137.21366843033505</v>
      </c>
    </row>
    <row r="25" spans="1:7" ht="12.75">
      <c r="A25" s="4" t="s">
        <v>29</v>
      </c>
      <c r="B25" s="8" t="s">
        <v>30</v>
      </c>
      <c r="C25" s="6">
        <v>175938.39</v>
      </c>
      <c r="D25" s="6">
        <v>129402.32</v>
      </c>
      <c r="E25" s="6">
        <v>305340.71</v>
      </c>
      <c r="F25" s="6">
        <f t="shared" si="1"/>
        <v>368.0719456066946</v>
      </c>
      <c r="G25" s="6">
        <f t="shared" si="0"/>
        <v>114.11139329805997</v>
      </c>
    </row>
    <row r="26" spans="1:7" ht="12.75">
      <c r="A26" s="4" t="s">
        <v>31</v>
      </c>
      <c r="B26" s="5" t="s">
        <v>30</v>
      </c>
      <c r="C26" s="6">
        <v>45182.12</v>
      </c>
      <c r="D26" s="6">
        <v>269483</v>
      </c>
      <c r="E26" s="6">
        <v>314665.12</v>
      </c>
      <c r="F26" s="6">
        <f t="shared" si="1"/>
        <v>94.52326359832637</v>
      </c>
      <c r="G26" s="6">
        <f t="shared" si="0"/>
        <v>237.63932980599648</v>
      </c>
    </row>
    <row r="27" spans="1:7" ht="12.75">
      <c r="A27" s="4" t="s">
        <v>32</v>
      </c>
      <c r="B27" s="5" t="s">
        <v>30</v>
      </c>
      <c r="C27" s="6">
        <v>65096</v>
      </c>
      <c r="D27" s="6">
        <v>71399.79000000001</v>
      </c>
      <c r="E27" s="6">
        <v>136495.78999999998</v>
      </c>
      <c r="F27" s="6">
        <f t="shared" si="1"/>
        <v>136.18410041841005</v>
      </c>
      <c r="G27" s="6">
        <f t="shared" si="0"/>
        <v>62.96277777777779</v>
      </c>
    </row>
    <row r="28" spans="1:7" ht="12.75">
      <c r="A28" s="4" t="s">
        <v>33</v>
      </c>
      <c r="B28" s="8" t="s">
        <v>30</v>
      </c>
      <c r="C28" s="6">
        <v>352764</v>
      </c>
      <c r="D28" s="6">
        <v>4887870</v>
      </c>
      <c r="E28" s="6">
        <v>5240634</v>
      </c>
      <c r="F28" s="6">
        <f t="shared" si="1"/>
        <v>738</v>
      </c>
      <c r="G28" s="6">
        <f t="shared" si="0"/>
        <v>4310.291005291006</v>
      </c>
    </row>
    <row r="29" spans="1:7" ht="12" customHeight="1">
      <c r="A29" s="4" t="s">
        <v>34</v>
      </c>
      <c r="B29" s="8" t="s">
        <v>35</v>
      </c>
      <c r="C29" s="6">
        <v>507184.7800000001</v>
      </c>
      <c r="D29" s="6">
        <v>285761.36999999994</v>
      </c>
      <c r="E29" s="6">
        <v>792946.1500000005</v>
      </c>
      <c r="F29" s="6">
        <f t="shared" si="1"/>
        <v>1061.0560251046027</v>
      </c>
      <c r="G29" s="6">
        <f t="shared" si="0"/>
        <v>251.9941534391534</v>
      </c>
    </row>
    <row r="30" spans="1:9" ht="12.75" hidden="1">
      <c r="A30" s="22"/>
      <c r="B30" s="23"/>
      <c r="C30" s="24">
        <v>237024.69999999992</v>
      </c>
      <c r="D30" s="24">
        <v>266996.7500000002</v>
      </c>
      <c r="E30" s="24">
        <v>504021.4499999997</v>
      </c>
      <c r="F30" s="24"/>
      <c r="G30" s="24"/>
      <c r="H30" s="24"/>
      <c r="I30" s="24"/>
    </row>
    <row r="31" spans="1:9" ht="12.75" hidden="1">
      <c r="A31" s="22"/>
      <c r="B31" s="23"/>
      <c r="C31" s="24">
        <v>119901.51000000001</v>
      </c>
      <c r="D31" s="24">
        <v>130574.38999999993</v>
      </c>
      <c r="E31" s="24">
        <v>250475.90000000046</v>
      </c>
      <c r="F31" s="24"/>
      <c r="G31" s="24"/>
      <c r="H31" s="24"/>
      <c r="I31" s="24"/>
    </row>
    <row r="32" spans="1:9" ht="12.75" hidden="1">
      <c r="A32" s="22"/>
      <c r="B32" s="23"/>
      <c r="C32" s="24">
        <v>60098.88000000002</v>
      </c>
      <c r="D32" s="24">
        <v>83398.76000000005</v>
      </c>
      <c r="E32" s="24">
        <v>143497.63999999996</v>
      </c>
      <c r="F32" s="24"/>
      <c r="G32" s="24"/>
      <c r="H32" s="24"/>
      <c r="I32" s="24"/>
    </row>
    <row r="33" spans="1:9" ht="12.75" hidden="1">
      <c r="A33" s="22"/>
      <c r="B33" s="23"/>
      <c r="C33" s="24">
        <v>77541.01999999997</v>
      </c>
      <c r="D33" s="24">
        <v>89765.11000000006</v>
      </c>
      <c r="E33" s="24">
        <v>167306.12999999995</v>
      </c>
      <c r="F33" s="24"/>
      <c r="G33" s="24"/>
      <c r="H33" s="24"/>
      <c r="I33" s="24"/>
    </row>
    <row r="34" spans="1:9" ht="12.75" hidden="1">
      <c r="A34" s="22"/>
      <c r="B34" s="23"/>
      <c r="C34" s="24">
        <v>11145.990000000003</v>
      </c>
      <c r="D34" s="24">
        <v>7937.62</v>
      </c>
      <c r="E34" s="24">
        <v>19083.610000000008</v>
      </c>
      <c r="F34" s="24"/>
      <c r="G34" s="24"/>
      <c r="H34" s="24"/>
      <c r="I34" s="24"/>
    </row>
    <row r="35" spans="1:9" ht="12.75" hidden="1">
      <c r="A35" s="22"/>
      <c r="B35" s="23"/>
      <c r="C35" s="24">
        <v>1474927.9300000002</v>
      </c>
      <c r="D35" s="24">
        <v>1664390.7299999997</v>
      </c>
      <c r="E35" s="24">
        <v>3139318.660000004</v>
      </c>
      <c r="F35" s="24"/>
      <c r="G35" s="24"/>
      <c r="H35" s="24"/>
      <c r="I35" s="24"/>
    </row>
    <row r="36" spans="1:9" ht="12.75" hidden="1">
      <c r="A36" s="22"/>
      <c r="B36" s="23"/>
      <c r="C36" s="24">
        <v>709489.9</v>
      </c>
      <c r="D36" s="24">
        <v>728546.91</v>
      </c>
      <c r="E36" s="24">
        <v>1438036.8099999998</v>
      </c>
      <c r="F36" s="24"/>
      <c r="G36" s="24"/>
      <c r="H36" s="24"/>
      <c r="I36" s="24"/>
    </row>
    <row r="37" spans="1:9" ht="12.75" hidden="1">
      <c r="A37" s="22"/>
      <c r="B37" s="23"/>
      <c r="C37" s="24">
        <v>487809.83</v>
      </c>
      <c r="D37" s="24">
        <v>654314.0800000003</v>
      </c>
      <c r="E37" s="24">
        <v>1142123.91</v>
      </c>
      <c r="F37" s="24"/>
      <c r="G37" s="24"/>
      <c r="H37" s="24"/>
      <c r="I37" s="24"/>
    </row>
    <row r="38" spans="1:9" ht="12.75" hidden="1">
      <c r="A38" s="22"/>
      <c r="B38" s="23"/>
      <c r="C38" s="24">
        <v>228308.84000000008</v>
      </c>
      <c r="D38" s="24">
        <v>244496.73999999987</v>
      </c>
      <c r="E38" s="24">
        <v>472805.5800000002</v>
      </c>
      <c r="F38" s="24"/>
      <c r="G38" s="24"/>
      <c r="H38" s="24"/>
      <c r="I38" s="24"/>
    </row>
    <row r="39" spans="1:9" ht="12.75" hidden="1">
      <c r="A39" s="22"/>
      <c r="B39" s="23"/>
      <c r="C39" s="24">
        <v>710393.65</v>
      </c>
      <c r="D39" s="24">
        <v>501914.5</v>
      </c>
      <c r="E39" s="24">
        <v>1212308.1500000001</v>
      </c>
      <c r="F39" s="24"/>
      <c r="G39" s="24"/>
      <c r="H39" s="24"/>
      <c r="I39" s="24"/>
    </row>
    <row r="40" spans="1:9" ht="12.75" hidden="1">
      <c r="A40" s="44" t="s">
        <v>128</v>
      </c>
      <c r="B40" s="23"/>
      <c r="C40" s="24">
        <v>23529914</v>
      </c>
      <c r="D40" s="24">
        <v>11889412.66</v>
      </c>
      <c r="E40" s="24">
        <v>35419326.66</v>
      </c>
      <c r="F40" s="24"/>
      <c r="G40" s="24"/>
      <c r="H40" s="24"/>
      <c r="I40" s="24"/>
    </row>
    <row r="41" spans="1:9" ht="12.75">
      <c r="A41" s="3" t="s">
        <v>72</v>
      </c>
      <c r="B41" s="26" t="s">
        <v>76</v>
      </c>
      <c r="C41" s="27">
        <f aca="true" t="shared" si="2" ref="C41:E45">+IF(C30=0,0,C35/C30)</f>
        <v>6.222676075531371</v>
      </c>
      <c r="D41" s="27">
        <f t="shared" si="2"/>
        <v>6.233749025034944</v>
      </c>
      <c r="E41" s="27">
        <f t="shared" si="2"/>
        <v>6.228541781307136</v>
      </c>
      <c r="F41" s="12"/>
      <c r="G41" s="12"/>
      <c r="H41" s="12"/>
      <c r="I41" s="12"/>
    </row>
    <row r="42" spans="1:9" ht="12.75">
      <c r="A42" s="3" t="s">
        <v>61</v>
      </c>
      <c r="B42" s="26" t="s">
        <v>76</v>
      </c>
      <c r="C42" s="27">
        <f t="shared" si="2"/>
        <v>5.9172724346841</v>
      </c>
      <c r="D42" s="27">
        <f t="shared" si="2"/>
        <v>5.579554382754539</v>
      </c>
      <c r="E42" s="27">
        <f t="shared" si="2"/>
        <v>5.741218256926104</v>
      </c>
      <c r="F42" s="12"/>
      <c r="G42" s="12"/>
      <c r="H42" s="12"/>
      <c r="I42" s="12"/>
    </row>
    <row r="43" spans="1:9" ht="12.75">
      <c r="A43" s="3" t="s">
        <v>73</v>
      </c>
      <c r="B43" s="26" t="s">
        <v>76</v>
      </c>
      <c r="C43" s="27">
        <f t="shared" si="2"/>
        <v>8.116787367751277</v>
      </c>
      <c r="D43" s="27">
        <f t="shared" si="2"/>
        <v>7.845609215292888</v>
      </c>
      <c r="E43" s="27">
        <f t="shared" si="2"/>
        <v>7.959182534291158</v>
      </c>
      <c r="F43" s="12"/>
      <c r="G43" s="12"/>
      <c r="H43" s="12"/>
      <c r="I43" s="12"/>
    </row>
    <row r="44" spans="1:9" ht="12.75">
      <c r="A44" s="3" t="s">
        <v>74</v>
      </c>
      <c r="B44" s="36" t="s">
        <v>76</v>
      </c>
      <c r="C44" s="27">
        <f t="shared" si="2"/>
        <v>2.9443620937666304</v>
      </c>
      <c r="D44" s="27">
        <f t="shared" si="2"/>
        <v>2.723739100860008</v>
      </c>
      <c r="E44" s="27">
        <f t="shared" si="2"/>
        <v>2.8259907751138607</v>
      </c>
      <c r="F44" s="12"/>
      <c r="G44" s="12"/>
      <c r="H44" s="12"/>
      <c r="I44" s="12"/>
    </row>
    <row r="45" spans="1:9" ht="12.75">
      <c r="A45" s="3" t="s">
        <v>75</v>
      </c>
      <c r="B45" s="39" t="s">
        <v>76</v>
      </c>
      <c r="C45" s="37">
        <f t="shared" si="2"/>
        <v>63.73535684133933</v>
      </c>
      <c r="D45" s="37">
        <f t="shared" si="2"/>
        <v>63.23236688075267</v>
      </c>
      <c r="E45" s="37">
        <f t="shared" si="2"/>
        <v>63.52614363844155</v>
      </c>
      <c r="F45" s="12"/>
      <c r="G45" s="12"/>
      <c r="H45" s="12"/>
      <c r="I45" s="12"/>
    </row>
    <row r="46" spans="1:5" ht="12.75">
      <c r="A46" s="3" t="s">
        <v>125</v>
      </c>
      <c r="B46" s="26" t="s">
        <v>126</v>
      </c>
      <c r="C46" s="27">
        <f>+C29/C40*1000</f>
        <v>21.554893060807622</v>
      </c>
      <c r="D46" s="27">
        <f>+D29/D40*1000</f>
        <v>24.034944212290462</v>
      </c>
      <c r="E46" s="27">
        <f>+E29/E40*1000</f>
        <v>22.38738634451501</v>
      </c>
    </row>
    <row r="47" spans="1:5" ht="12.75">
      <c r="A47" s="3" t="s">
        <v>127</v>
      </c>
      <c r="B47" s="56" t="s">
        <v>164</v>
      </c>
      <c r="C47" s="33">
        <f>+C11/C22</f>
        <v>-218.2358783878002</v>
      </c>
      <c r="D47" s="33">
        <f>+D11/D22</f>
        <v>-103.42880922866554</v>
      </c>
      <c r="E47" s="33">
        <f>+E11/E22</f>
        <v>-156.8990475799782</v>
      </c>
    </row>
    <row r="48" spans="1:9" ht="12.75">
      <c r="A48" s="35"/>
      <c r="B48" s="34"/>
      <c r="C48" s="24"/>
      <c r="D48" s="24"/>
      <c r="E48" s="24"/>
      <c r="F48" s="24"/>
      <c r="G48" s="24"/>
      <c r="H48" s="24"/>
      <c r="I48" s="24"/>
    </row>
    <row r="49" ht="12.75">
      <c r="A49" s="43" t="s">
        <v>38</v>
      </c>
    </row>
    <row r="50" spans="1:5" ht="12.75">
      <c r="A50" s="3" t="s">
        <v>14</v>
      </c>
      <c r="B50" s="9" t="s">
        <v>37</v>
      </c>
      <c r="C50" s="10">
        <f aca="true" t="shared" si="3" ref="C50:E70">+C6/$E6</f>
        <v>0.29652605459057074</v>
      </c>
      <c r="D50" s="10">
        <f t="shared" si="3"/>
        <v>0.7034739454094293</v>
      </c>
      <c r="E50" s="10">
        <f t="shared" si="3"/>
        <v>1</v>
      </c>
    </row>
    <row r="51" spans="1:5" ht="12.75">
      <c r="A51" s="3" t="s">
        <v>13</v>
      </c>
      <c r="B51" s="9" t="s">
        <v>37</v>
      </c>
      <c r="C51" s="10">
        <f t="shared" si="3"/>
        <v>0.5008387386200268</v>
      </c>
      <c r="D51" s="10">
        <f t="shared" si="3"/>
        <v>0.499161261379973</v>
      </c>
      <c r="E51" s="10">
        <f t="shared" si="3"/>
        <v>1</v>
      </c>
    </row>
    <row r="52" spans="1:5" ht="12.75">
      <c r="A52" s="4" t="s">
        <v>39</v>
      </c>
      <c r="B52" s="9" t="s">
        <v>37</v>
      </c>
      <c r="C52" s="10">
        <f t="shared" si="3"/>
        <v>0.5150258843879314</v>
      </c>
      <c r="D52" s="10">
        <f t="shared" si="3"/>
        <v>0.48497411561206855</v>
      </c>
      <c r="E52" s="10">
        <f t="shared" si="3"/>
        <v>1</v>
      </c>
    </row>
    <row r="53" spans="1:5" ht="12.75">
      <c r="A53" s="4" t="s">
        <v>40</v>
      </c>
      <c r="B53" s="9" t="s">
        <v>37</v>
      </c>
      <c r="C53" s="10">
        <f t="shared" si="3"/>
        <v>1.0277777777777777</v>
      </c>
      <c r="D53" s="10">
        <f t="shared" si="3"/>
        <v>0.9713261648745519</v>
      </c>
      <c r="E53" s="10">
        <f t="shared" si="3"/>
        <v>1</v>
      </c>
    </row>
    <row r="54" spans="1:5" ht="12.75">
      <c r="A54" s="4" t="s">
        <v>15</v>
      </c>
      <c r="B54" s="9" t="s">
        <v>37</v>
      </c>
      <c r="C54" s="10">
        <f t="shared" si="3"/>
        <v>0.30927325823577084</v>
      </c>
      <c r="D54" s="10">
        <f t="shared" si="3"/>
        <v>0.6907267417642293</v>
      </c>
      <c r="E54" s="10">
        <f t="shared" si="3"/>
        <v>1</v>
      </c>
    </row>
    <row r="55" spans="1:5" ht="12.75">
      <c r="A55" s="4" t="s">
        <v>16</v>
      </c>
      <c r="B55" s="9" t="s">
        <v>37</v>
      </c>
      <c r="C55" s="10">
        <f t="shared" si="3"/>
        <v>0.6478125144086365</v>
      </c>
      <c r="D55" s="10">
        <f t="shared" si="3"/>
        <v>0.35218748559136337</v>
      </c>
      <c r="E55" s="10">
        <f t="shared" si="3"/>
        <v>1</v>
      </c>
    </row>
    <row r="56" spans="1:5" ht="12.75">
      <c r="A56" s="7" t="s">
        <v>17</v>
      </c>
      <c r="B56" s="9" t="s">
        <v>37</v>
      </c>
      <c r="C56" s="10">
        <f t="shared" si="3"/>
        <v>0.40299034149511614</v>
      </c>
      <c r="D56" s="10">
        <f t="shared" si="3"/>
        <v>0.5970096585048839</v>
      </c>
      <c r="E56" s="10">
        <f t="shared" si="3"/>
        <v>1</v>
      </c>
    </row>
    <row r="57" spans="1:5" ht="12.75">
      <c r="A57" s="4" t="s">
        <v>22</v>
      </c>
      <c r="B57" s="9" t="s">
        <v>37</v>
      </c>
      <c r="C57" s="10">
        <f t="shared" si="3"/>
        <v>0.4761745994714081</v>
      </c>
      <c r="D57" s="10">
        <f t="shared" si="3"/>
        <v>0.5238254005285916</v>
      </c>
      <c r="E57" s="10">
        <f t="shared" si="3"/>
        <v>1</v>
      </c>
    </row>
    <row r="58" spans="1:5" ht="12.75">
      <c r="A58" s="4" t="s">
        <v>23</v>
      </c>
      <c r="B58" s="9" t="s">
        <v>37</v>
      </c>
      <c r="C58" s="10">
        <f t="shared" si="3"/>
        <v>0.21936680922240842</v>
      </c>
      <c r="D58" s="10">
        <f t="shared" si="3"/>
        <v>0.7806331907775916</v>
      </c>
      <c r="E58" s="10">
        <f t="shared" si="3"/>
        <v>1</v>
      </c>
    </row>
    <row r="59" spans="1:5" ht="12.75">
      <c r="A59" s="4" t="s">
        <v>24</v>
      </c>
      <c r="B59" s="9" t="s">
        <v>37</v>
      </c>
      <c r="C59" s="10">
        <f t="shared" si="3"/>
        <v>0.4728347273906573</v>
      </c>
      <c r="D59" s="10">
        <f t="shared" si="3"/>
        <v>0.5271652726093424</v>
      </c>
      <c r="E59" s="10">
        <f t="shared" si="3"/>
        <v>1</v>
      </c>
    </row>
    <row r="60" spans="1:5" ht="12.75">
      <c r="A60" s="4" t="s">
        <v>18</v>
      </c>
      <c r="B60" s="9" t="s">
        <v>37</v>
      </c>
      <c r="C60" s="10">
        <f t="shared" si="3"/>
        <v>0.39244110408768257</v>
      </c>
      <c r="D60" s="10">
        <f t="shared" si="3"/>
        <v>0.6075588959123173</v>
      </c>
      <c r="E60" s="10">
        <f t="shared" si="3"/>
        <v>1</v>
      </c>
    </row>
    <row r="61" spans="1:5" ht="12.75">
      <c r="A61" s="4" t="s">
        <v>19</v>
      </c>
      <c r="B61" s="9" t="s">
        <v>37</v>
      </c>
      <c r="C61" s="10">
        <f t="shared" si="3"/>
        <v>0.4129087691889259</v>
      </c>
      <c r="D61" s="10">
        <f t="shared" si="3"/>
        <v>0.5870912308110745</v>
      </c>
      <c r="E61" s="10">
        <f t="shared" si="3"/>
        <v>1</v>
      </c>
    </row>
    <row r="62" spans="1:5" ht="12.75">
      <c r="A62" s="4" t="s">
        <v>20</v>
      </c>
      <c r="B62" s="9" t="s">
        <v>37</v>
      </c>
      <c r="C62" s="10">
        <f t="shared" si="3"/>
        <v>0.40046394536125374</v>
      </c>
      <c r="D62" s="10">
        <f t="shared" si="3"/>
        <v>0.5995360546387463</v>
      </c>
      <c r="E62" s="10">
        <f t="shared" si="3"/>
        <v>1</v>
      </c>
    </row>
    <row r="63" spans="1:5" ht="12.75">
      <c r="A63" s="4" t="s">
        <v>21</v>
      </c>
      <c r="B63" s="9" t="s">
        <v>37</v>
      </c>
      <c r="C63" s="10">
        <f t="shared" si="3"/>
        <v>0.44014186567800384</v>
      </c>
      <c r="D63" s="10">
        <f t="shared" si="3"/>
        <v>0.5598581343219962</v>
      </c>
      <c r="E63" s="10">
        <f t="shared" si="3"/>
        <v>1</v>
      </c>
    </row>
    <row r="64" spans="1:5" ht="12.75">
      <c r="A64" s="4" t="s">
        <v>41</v>
      </c>
      <c r="B64" s="11" t="s">
        <v>37</v>
      </c>
      <c r="C64" s="10">
        <f t="shared" si="3"/>
        <v>0.35614779125497176</v>
      </c>
      <c r="D64" s="10">
        <f t="shared" si="3"/>
        <v>0.6438522087450284</v>
      </c>
      <c r="E64" s="10">
        <f t="shared" si="3"/>
        <v>1</v>
      </c>
    </row>
    <row r="65" spans="1:5" ht="12.75">
      <c r="A65" s="4" t="s">
        <v>36</v>
      </c>
      <c r="B65" s="11" t="s">
        <v>37</v>
      </c>
      <c r="C65" s="10">
        <f t="shared" si="3"/>
        <v>0.4273900380802937</v>
      </c>
      <c r="D65" s="10">
        <f t="shared" si="3"/>
        <v>0.5726099619197064</v>
      </c>
      <c r="E65" s="10">
        <f t="shared" si="3"/>
        <v>1</v>
      </c>
    </row>
    <row r="66" spans="1:5" ht="12.75">
      <c r="A66" s="4" t="s">
        <v>25</v>
      </c>
      <c r="B66" s="11" t="s">
        <v>37</v>
      </c>
      <c r="C66" s="10">
        <f t="shared" si="3"/>
        <v>0.4657399473999043</v>
      </c>
      <c r="D66" s="10">
        <f t="shared" si="3"/>
        <v>0.5342600526000966</v>
      </c>
      <c r="E66" s="10">
        <f t="shared" si="3"/>
        <v>1</v>
      </c>
    </row>
    <row r="67" spans="1:5" ht="12.75">
      <c r="A67" s="4" t="s">
        <v>27</v>
      </c>
      <c r="B67" s="11" t="s">
        <v>37</v>
      </c>
      <c r="C67" s="10">
        <f t="shared" si="3"/>
        <v>0.46230172958032273</v>
      </c>
      <c r="D67" s="10">
        <f t="shared" si="3"/>
        <v>0.5376982704196758</v>
      </c>
      <c r="E67" s="10">
        <f t="shared" si="3"/>
        <v>1</v>
      </c>
    </row>
    <row r="68" spans="1:5" ht="12.75">
      <c r="A68" s="4" t="s">
        <v>28</v>
      </c>
      <c r="B68" s="11" t="s">
        <v>37</v>
      </c>
      <c r="C68" s="10">
        <f t="shared" si="3"/>
        <v>0.5039296285364633</v>
      </c>
      <c r="D68" s="10">
        <f t="shared" si="3"/>
        <v>0.4960703714635366</v>
      </c>
      <c r="E68" s="10">
        <f t="shared" si="3"/>
        <v>1</v>
      </c>
    </row>
    <row r="69" spans="1:5" ht="12.75">
      <c r="A69" s="4" t="s">
        <v>29</v>
      </c>
      <c r="B69" s="11" t="s">
        <v>37</v>
      </c>
      <c r="C69" s="10">
        <f t="shared" si="3"/>
        <v>0.576203513773188</v>
      </c>
      <c r="D69" s="10">
        <f t="shared" si="3"/>
        <v>0.423796486226812</v>
      </c>
      <c r="E69" s="10">
        <f t="shared" si="3"/>
        <v>1</v>
      </c>
    </row>
    <row r="70" spans="1:5" ht="12.75">
      <c r="A70" s="4" t="s">
        <v>31</v>
      </c>
      <c r="B70" s="9" t="s">
        <v>37</v>
      </c>
      <c r="C70" s="10">
        <f t="shared" si="3"/>
        <v>0.1435879515339991</v>
      </c>
      <c r="D70" s="10">
        <f t="shared" si="3"/>
        <v>0.8564120484660009</v>
      </c>
      <c r="E70" s="10">
        <f t="shared" si="3"/>
        <v>1</v>
      </c>
    </row>
    <row r="71" spans="1:5" ht="12.75">
      <c r="A71" s="4" t="s">
        <v>32</v>
      </c>
      <c r="B71" s="9" t="s">
        <v>37</v>
      </c>
      <c r="C71" s="10">
        <f>+C27/$E27</f>
        <v>0.4769084819392599</v>
      </c>
      <c r="D71" s="10">
        <f>+D27/$E27</f>
        <v>0.5230915180607403</v>
      </c>
      <c r="E71" s="10">
        <f>+E27/$E27</f>
        <v>1</v>
      </c>
    </row>
    <row r="72" spans="1:5" ht="12.75">
      <c r="A72" s="4" t="s">
        <v>33</v>
      </c>
      <c r="B72" s="9" t="s">
        <v>37</v>
      </c>
      <c r="C72" s="10">
        <f aca="true" t="shared" si="4" ref="C72:E73">+C28/$E28</f>
        <v>0.06731322965885425</v>
      </c>
      <c r="D72" s="10">
        <f t="shared" si="4"/>
        <v>0.9326867703411458</v>
      </c>
      <c r="E72" s="10">
        <f t="shared" si="4"/>
        <v>1</v>
      </c>
    </row>
    <row r="73" spans="1:5" ht="12.75">
      <c r="A73" s="4" t="s">
        <v>34</v>
      </c>
      <c r="B73" s="9" t="s">
        <v>37</v>
      </c>
      <c r="C73" s="10">
        <f t="shared" si="4"/>
        <v>0.6396207106876044</v>
      </c>
      <c r="D73" s="10">
        <f t="shared" si="4"/>
        <v>0.360379289312395</v>
      </c>
      <c r="E73" s="10">
        <f t="shared" si="4"/>
        <v>1</v>
      </c>
    </row>
  </sheetData>
  <sheetProtection/>
  <mergeCells count="8">
    <mergeCell ref="F3:G3"/>
    <mergeCell ref="G4:G5"/>
    <mergeCell ref="E4:E5"/>
    <mergeCell ref="A4:A5"/>
    <mergeCell ref="B4:B5"/>
    <mergeCell ref="C4:C5"/>
    <mergeCell ref="D4:D5"/>
    <mergeCell ref="F4:F5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4.28125" style="0" customWidth="1"/>
    <col min="2" max="2" width="7.421875" style="0" bestFit="1" customWidth="1"/>
    <col min="3" max="3" width="11.00390625" style="0" customWidth="1"/>
    <col min="4" max="6" width="10.8515625" style="0" customWidth="1"/>
    <col min="7" max="7" width="10.00390625" style="0" bestFit="1" customWidth="1"/>
    <col min="8" max="8" width="10.8515625" style="0" bestFit="1" customWidth="1"/>
    <col min="9" max="12" width="10.8515625" style="0" customWidth="1"/>
    <col min="13" max="14" width="9.8515625" style="0" customWidth="1"/>
    <col min="15" max="15" width="10.421875" style="0" bestFit="1" customWidth="1"/>
    <col min="16" max="16" width="9.8515625" style="0" bestFit="1" customWidth="1"/>
    <col min="17" max="17" width="10.8515625" style="0" bestFit="1" customWidth="1"/>
    <col min="18" max="18" width="9.8515625" style="0" customWidth="1"/>
    <col min="19" max="20" width="10.8515625" style="0" customWidth="1"/>
    <col min="21" max="21" width="10.8515625" style="0" bestFit="1" customWidth="1"/>
    <col min="22" max="22" width="9.8515625" style="0" bestFit="1" customWidth="1"/>
    <col min="23" max="23" width="10.8515625" style="0" bestFit="1" customWidth="1"/>
    <col min="24" max="24" width="10.8515625" style="0" customWidth="1"/>
    <col min="25" max="25" width="10.421875" style="0" bestFit="1" customWidth="1"/>
    <col min="26" max="26" width="10.8515625" style="0" customWidth="1"/>
    <col min="27" max="27" width="10.8515625" style="0" bestFit="1" customWidth="1"/>
    <col min="28" max="29" width="9.8515625" style="0" customWidth="1"/>
    <col min="30" max="30" width="10.421875" style="0" customWidth="1"/>
    <col min="31" max="31" width="9.8515625" style="0" bestFit="1" customWidth="1"/>
    <col min="32" max="35" width="9.8515625" style="0" customWidth="1"/>
    <col min="36" max="36" width="10.28125" style="0" bestFit="1" customWidth="1"/>
    <col min="37" max="37" width="9.8515625" style="0" customWidth="1"/>
    <col min="38" max="38" width="9.8515625" style="0" bestFit="1" customWidth="1"/>
    <col min="39" max="39" width="12.28125" style="0" bestFit="1" customWidth="1"/>
  </cols>
  <sheetData>
    <row r="1" ht="12.75">
      <c r="A1" s="57" t="s">
        <v>175</v>
      </c>
    </row>
    <row r="2" spans="1:39" ht="12.75">
      <c r="A2" t="s">
        <v>118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39" ht="12.75">
      <c r="A3" s="1" t="s">
        <v>119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34"/>
    </row>
    <row r="4" spans="1:39" ht="36">
      <c r="A4" s="73" t="s">
        <v>0</v>
      </c>
      <c r="B4" s="85" t="s">
        <v>1</v>
      </c>
      <c r="C4" s="50" t="s">
        <v>85</v>
      </c>
      <c r="D4" s="50" t="s">
        <v>86</v>
      </c>
      <c r="E4" s="50" t="s">
        <v>87</v>
      </c>
      <c r="F4" s="50" t="s">
        <v>88</v>
      </c>
      <c r="G4" s="50" t="s">
        <v>89</v>
      </c>
      <c r="H4" s="50" t="s">
        <v>90</v>
      </c>
      <c r="I4" s="50" t="s">
        <v>91</v>
      </c>
      <c r="J4" s="50" t="s">
        <v>92</v>
      </c>
      <c r="K4" s="50" t="s">
        <v>93</v>
      </c>
      <c r="L4" s="50" t="s">
        <v>94</v>
      </c>
      <c r="M4" s="50" t="s">
        <v>95</v>
      </c>
      <c r="N4" s="50" t="s">
        <v>96</v>
      </c>
      <c r="O4" s="50" t="s">
        <v>97</v>
      </c>
      <c r="P4" s="50" t="s">
        <v>98</v>
      </c>
      <c r="Q4" s="50" t="s">
        <v>99</v>
      </c>
      <c r="R4" s="59" t="s">
        <v>100</v>
      </c>
      <c r="S4" s="50" t="s">
        <v>101</v>
      </c>
      <c r="T4" s="50" t="s">
        <v>102</v>
      </c>
      <c r="U4" s="50" t="s">
        <v>103</v>
      </c>
      <c r="V4" s="50" t="s">
        <v>104</v>
      </c>
      <c r="W4" s="50" t="s">
        <v>105</v>
      </c>
      <c r="X4" s="50" t="s">
        <v>106</v>
      </c>
      <c r="Y4" s="50" t="s">
        <v>107</v>
      </c>
      <c r="Z4" s="50" t="s">
        <v>108</v>
      </c>
      <c r="AA4" s="50" t="s">
        <v>109</v>
      </c>
      <c r="AB4" s="50" t="s">
        <v>110</v>
      </c>
      <c r="AC4" s="50" t="s">
        <v>111</v>
      </c>
      <c r="AD4" s="50" t="s">
        <v>112</v>
      </c>
      <c r="AE4" s="50" t="s">
        <v>113</v>
      </c>
      <c r="AF4" s="50" t="s">
        <v>114</v>
      </c>
      <c r="AG4" s="50" t="s">
        <v>115</v>
      </c>
      <c r="AH4" s="50" t="s">
        <v>116</v>
      </c>
      <c r="AI4" s="50" t="s">
        <v>117</v>
      </c>
      <c r="AJ4" s="50" t="s">
        <v>170</v>
      </c>
      <c r="AK4" s="50" t="s">
        <v>168</v>
      </c>
      <c r="AL4" s="50" t="s">
        <v>169</v>
      </c>
      <c r="AM4" s="59" t="s">
        <v>165</v>
      </c>
    </row>
    <row r="5" spans="1:39" ht="12.75">
      <c r="A5" s="73"/>
      <c r="B5" s="85"/>
      <c r="C5" s="67" t="s">
        <v>138</v>
      </c>
      <c r="D5" s="67" t="s">
        <v>155</v>
      </c>
      <c r="E5" s="67" t="s">
        <v>152</v>
      </c>
      <c r="F5" s="67" t="s">
        <v>141</v>
      </c>
      <c r="G5" s="67" t="s">
        <v>142</v>
      </c>
      <c r="H5" s="67" t="s">
        <v>143</v>
      </c>
      <c r="I5" s="67" t="s">
        <v>144</v>
      </c>
      <c r="J5" s="67" t="s">
        <v>146</v>
      </c>
      <c r="K5" s="67" t="s">
        <v>149</v>
      </c>
      <c r="L5" s="67" t="s">
        <v>153</v>
      </c>
      <c r="M5" s="67" t="s">
        <v>150</v>
      </c>
      <c r="N5" s="67" t="s">
        <v>160</v>
      </c>
      <c r="O5" s="67" t="s">
        <v>132</v>
      </c>
      <c r="P5" s="67" t="s">
        <v>133</v>
      </c>
      <c r="Q5" s="67" t="s">
        <v>147</v>
      </c>
      <c r="R5" s="67" t="s">
        <v>140</v>
      </c>
      <c r="S5" s="67" t="s">
        <v>156</v>
      </c>
      <c r="T5" s="67" t="s">
        <v>139</v>
      </c>
      <c r="U5" s="67" t="s">
        <v>148</v>
      </c>
      <c r="V5" s="67" t="s">
        <v>55</v>
      </c>
      <c r="W5" s="67" t="s">
        <v>145</v>
      </c>
      <c r="X5" s="67" t="s">
        <v>60</v>
      </c>
      <c r="Y5" s="67" t="s">
        <v>154</v>
      </c>
      <c r="Z5" s="67" t="s">
        <v>162</v>
      </c>
      <c r="AA5" s="67" t="s">
        <v>158</v>
      </c>
      <c r="AB5" s="67" t="s">
        <v>151</v>
      </c>
      <c r="AC5" s="67" t="s">
        <v>134</v>
      </c>
      <c r="AD5" s="67" t="s">
        <v>135</v>
      </c>
      <c r="AE5" s="67" t="s">
        <v>157</v>
      </c>
      <c r="AF5" s="67" t="s">
        <v>136</v>
      </c>
      <c r="AG5" s="67" t="s">
        <v>137</v>
      </c>
      <c r="AH5" s="67" t="s">
        <v>159</v>
      </c>
      <c r="AI5" s="67" t="s">
        <v>161</v>
      </c>
      <c r="AJ5" s="67">
        <v>37</v>
      </c>
      <c r="AK5" s="67" t="s">
        <v>166</v>
      </c>
      <c r="AL5" s="67" t="s">
        <v>167</v>
      </c>
      <c r="AM5" s="68"/>
    </row>
    <row r="6" spans="1:39" ht="12.75">
      <c r="A6" s="3" t="s">
        <v>14</v>
      </c>
      <c r="B6" s="60"/>
      <c r="C6" s="49">
        <v>103</v>
      </c>
      <c r="D6" s="49">
        <v>67</v>
      </c>
      <c r="E6" s="49">
        <v>46</v>
      </c>
      <c r="F6" s="49">
        <v>92</v>
      </c>
      <c r="G6" s="49">
        <v>39</v>
      </c>
      <c r="H6" s="49">
        <v>88</v>
      </c>
      <c r="I6" s="49">
        <v>54</v>
      </c>
      <c r="J6" s="52">
        <v>70</v>
      </c>
      <c r="K6" s="52">
        <v>81</v>
      </c>
      <c r="L6" s="51">
        <v>53</v>
      </c>
      <c r="M6" s="51">
        <v>30</v>
      </c>
      <c r="N6" s="51">
        <v>28</v>
      </c>
      <c r="O6" s="51">
        <v>34</v>
      </c>
      <c r="P6" s="51">
        <v>26</v>
      </c>
      <c r="Q6" s="51">
        <v>38</v>
      </c>
      <c r="R6" s="51">
        <v>28</v>
      </c>
      <c r="S6" s="51">
        <v>44</v>
      </c>
      <c r="T6" s="51">
        <v>85</v>
      </c>
      <c r="U6" s="51">
        <v>37</v>
      </c>
      <c r="V6" s="51">
        <v>34</v>
      </c>
      <c r="W6" s="51">
        <v>60</v>
      </c>
      <c r="X6" s="51">
        <v>68</v>
      </c>
      <c r="Y6" s="51">
        <v>30</v>
      </c>
      <c r="Z6" s="51">
        <v>59</v>
      </c>
      <c r="AA6" s="51">
        <v>43</v>
      </c>
      <c r="AB6" s="51">
        <v>26</v>
      </c>
      <c r="AC6" s="51">
        <v>27</v>
      </c>
      <c r="AD6" s="51">
        <v>43</v>
      </c>
      <c r="AE6" s="51">
        <v>28</v>
      </c>
      <c r="AF6" s="51">
        <v>21</v>
      </c>
      <c r="AG6" s="51">
        <v>14</v>
      </c>
      <c r="AH6" s="51">
        <v>42</v>
      </c>
      <c r="AI6" s="51">
        <v>13</v>
      </c>
      <c r="AJ6" s="51">
        <v>15</v>
      </c>
      <c r="AK6" s="51">
        <v>32</v>
      </c>
      <c r="AL6" s="51">
        <v>14</v>
      </c>
      <c r="AM6" s="51">
        <v>1612</v>
      </c>
    </row>
    <row r="7" spans="1:39" ht="12.75">
      <c r="A7" s="3" t="s">
        <v>13</v>
      </c>
      <c r="B7" s="60"/>
      <c r="C7" s="52">
        <v>1852.2</v>
      </c>
      <c r="D7" s="52">
        <v>1684</v>
      </c>
      <c r="E7" s="52">
        <v>853.9</v>
      </c>
      <c r="F7" s="52">
        <v>1220.06</v>
      </c>
      <c r="G7" s="52">
        <v>604.3</v>
      </c>
      <c r="H7" s="52">
        <v>2130.48</v>
      </c>
      <c r="I7" s="52">
        <v>1290.1299999999999</v>
      </c>
      <c r="J7" s="52">
        <v>991.24</v>
      </c>
      <c r="K7" s="52">
        <v>1261.6100000000001</v>
      </c>
      <c r="L7" s="49">
        <v>964.98</v>
      </c>
      <c r="M7" s="49">
        <v>426.4</v>
      </c>
      <c r="N7" s="49">
        <v>328.5</v>
      </c>
      <c r="O7" s="49">
        <v>756</v>
      </c>
      <c r="P7" s="49">
        <v>628.35</v>
      </c>
      <c r="Q7" s="49">
        <v>766.6</v>
      </c>
      <c r="R7" s="49">
        <v>417</v>
      </c>
      <c r="S7" s="49">
        <v>858.7</v>
      </c>
      <c r="T7" s="49">
        <v>793.7</v>
      </c>
      <c r="U7" s="49">
        <v>372.92</v>
      </c>
      <c r="V7" s="49">
        <v>357.54999999999995</v>
      </c>
      <c r="W7" s="49">
        <v>648.3</v>
      </c>
      <c r="X7" s="49">
        <v>964.8299999999999</v>
      </c>
      <c r="Y7" s="49">
        <v>552</v>
      </c>
      <c r="Z7" s="49">
        <v>573.9</v>
      </c>
      <c r="AA7" s="49">
        <v>693.13</v>
      </c>
      <c r="AB7" s="49">
        <v>453.5</v>
      </c>
      <c r="AC7" s="49">
        <v>537.01</v>
      </c>
      <c r="AD7" s="49">
        <v>692.3299999999999</v>
      </c>
      <c r="AE7" s="49">
        <v>492.43</v>
      </c>
      <c r="AF7" s="49">
        <v>377.31</v>
      </c>
      <c r="AG7" s="49">
        <v>328.7</v>
      </c>
      <c r="AH7" s="49">
        <v>344.8</v>
      </c>
      <c r="AI7" s="49">
        <v>201.95</v>
      </c>
      <c r="AJ7" s="51">
        <v>427</v>
      </c>
      <c r="AK7" s="51">
        <v>865.5500000000001</v>
      </c>
      <c r="AL7" s="51">
        <v>305.4</v>
      </c>
      <c r="AM7" s="49">
        <v>27016.760000000002</v>
      </c>
    </row>
    <row r="8" spans="1:39" ht="12.75">
      <c r="A8" s="4" t="s">
        <v>39</v>
      </c>
      <c r="B8" s="61" t="s">
        <v>163</v>
      </c>
      <c r="C8" s="52">
        <v>27373738</v>
      </c>
      <c r="D8" s="52">
        <v>28012483</v>
      </c>
      <c r="E8" s="52">
        <v>12587317</v>
      </c>
      <c r="F8" s="52">
        <v>18294114</v>
      </c>
      <c r="G8" s="52">
        <v>7297586</v>
      </c>
      <c r="H8" s="52">
        <v>34193462</v>
      </c>
      <c r="I8" s="52">
        <v>17861744.5</v>
      </c>
      <c r="J8" s="52">
        <v>14753913.27</v>
      </c>
      <c r="K8" s="52">
        <v>17206969</v>
      </c>
      <c r="L8" s="52">
        <v>13451721</v>
      </c>
      <c r="M8" s="52">
        <v>4901069.66</v>
      </c>
      <c r="N8" s="52">
        <v>4064848</v>
      </c>
      <c r="O8" s="52">
        <v>9124883</v>
      </c>
      <c r="P8" s="52">
        <v>8873473</v>
      </c>
      <c r="Q8" s="52">
        <v>10233008</v>
      </c>
      <c r="R8" s="52">
        <v>5184014</v>
      </c>
      <c r="S8" s="52">
        <v>9821685</v>
      </c>
      <c r="T8" s="52">
        <v>8464322.09</v>
      </c>
      <c r="U8" s="52">
        <v>4349982.369999999</v>
      </c>
      <c r="V8" s="52">
        <v>4431022</v>
      </c>
      <c r="W8" s="52">
        <v>8770563.81</v>
      </c>
      <c r="X8" s="52">
        <v>11508310.5</v>
      </c>
      <c r="Y8" s="52">
        <v>6225766</v>
      </c>
      <c r="Z8" s="52">
        <v>6396636</v>
      </c>
      <c r="AA8" s="52">
        <v>9149158</v>
      </c>
      <c r="AB8" s="52">
        <v>5481149</v>
      </c>
      <c r="AC8" s="52">
        <v>5225942</v>
      </c>
      <c r="AD8" s="52">
        <v>8671983</v>
      </c>
      <c r="AE8" s="52">
        <v>5026077</v>
      </c>
      <c r="AF8" s="52">
        <v>4012517</v>
      </c>
      <c r="AG8" s="52">
        <v>4253535</v>
      </c>
      <c r="AH8" s="52">
        <v>3302381</v>
      </c>
      <c r="AI8" s="52">
        <v>1973281</v>
      </c>
      <c r="AJ8" s="52">
        <v>6207304</v>
      </c>
      <c r="AK8" s="52">
        <v>11445166</v>
      </c>
      <c r="AL8" s="52">
        <v>3633134.04</v>
      </c>
      <c r="AM8" s="52">
        <v>361764258.24000007</v>
      </c>
    </row>
    <row r="9" spans="1:39" ht="12.75">
      <c r="A9" s="4" t="s">
        <v>40</v>
      </c>
      <c r="B9" s="61" t="s">
        <v>163</v>
      </c>
      <c r="C9" s="49">
        <f>+ROUND(C8/C7/12,0)</f>
        <v>1232</v>
      </c>
      <c r="D9" s="49">
        <f aca="true" t="shared" si="0" ref="D9:AL9">+ROUND(D8/D7/12,0)</f>
        <v>1386</v>
      </c>
      <c r="E9" s="49">
        <f t="shared" si="0"/>
        <v>1228</v>
      </c>
      <c r="F9" s="49">
        <f t="shared" si="0"/>
        <v>1250</v>
      </c>
      <c r="G9" s="49">
        <f t="shared" si="0"/>
        <v>1006</v>
      </c>
      <c r="H9" s="49">
        <f t="shared" si="0"/>
        <v>1337</v>
      </c>
      <c r="I9" s="49">
        <f t="shared" si="0"/>
        <v>1154</v>
      </c>
      <c r="J9" s="49">
        <f t="shared" si="0"/>
        <v>1240</v>
      </c>
      <c r="K9" s="49">
        <f t="shared" si="0"/>
        <v>1137</v>
      </c>
      <c r="L9" s="49">
        <f t="shared" si="0"/>
        <v>1162</v>
      </c>
      <c r="M9" s="49">
        <f t="shared" si="0"/>
        <v>958</v>
      </c>
      <c r="N9" s="49">
        <f t="shared" si="0"/>
        <v>1031</v>
      </c>
      <c r="O9" s="49">
        <f t="shared" si="0"/>
        <v>1006</v>
      </c>
      <c r="P9" s="49">
        <f t="shared" si="0"/>
        <v>1177</v>
      </c>
      <c r="Q9" s="49">
        <f t="shared" si="0"/>
        <v>1112</v>
      </c>
      <c r="R9" s="49">
        <f t="shared" si="0"/>
        <v>1036</v>
      </c>
      <c r="S9" s="49">
        <f t="shared" si="0"/>
        <v>953</v>
      </c>
      <c r="T9" s="49">
        <f t="shared" si="0"/>
        <v>889</v>
      </c>
      <c r="U9" s="49">
        <f t="shared" si="0"/>
        <v>972</v>
      </c>
      <c r="V9" s="49">
        <f t="shared" si="0"/>
        <v>1033</v>
      </c>
      <c r="W9" s="49">
        <f t="shared" si="0"/>
        <v>1127</v>
      </c>
      <c r="X9" s="49">
        <f t="shared" si="0"/>
        <v>994</v>
      </c>
      <c r="Y9" s="49">
        <f t="shared" si="0"/>
        <v>940</v>
      </c>
      <c r="Z9" s="49">
        <f t="shared" si="0"/>
        <v>929</v>
      </c>
      <c r="AA9" s="49">
        <f t="shared" si="0"/>
        <v>1100</v>
      </c>
      <c r="AB9" s="49">
        <f t="shared" si="0"/>
        <v>1007</v>
      </c>
      <c r="AC9" s="49">
        <f t="shared" si="0"/>
        <v>811</v>
      </c>
      <c r="AD9" s="49">
        <f t="shared" si="0"/>
        <v>1044</v>
      </c>
      <c r="AE9" s="49">
        <f t="shared" si="0"/>
        <v>851</v>
      </c>
      <c r="AF9" s="49">
        <f t="shared" si="0"/>
        <v>886</v>
      </c>
      <c r="AG9" s="49">
        <f t="shared" si="0"/>
        <v>1078</v>
      </c>
      <c r="AH9" s="49">
        <f t="shared" si="0"/>
        <v>798</v>
      </c>
      <c r="AI9" s="49">
        <f t="shared" si="0"/>
        <v>814</v>
      </c>
      <c r="AJ9" s="51">
        <f>+ROUND(AJ8/AJ7/12,0)</f>
        <v>1211</v>
      </c>
      <c r="AK9" s="51">
        <f t="shared" si="0"/>
        <v>1102</v>
      </c>
      <c r="AL9" s="51">
        <f t="shared" si="0"/>
        <v>991</v>
      </c>
      <c r="AM9" s="49">
        <f>+ROUND(AM8/AM7/12,0)</f>
        <v>1116</v>
      </c>
    </row>
    <row r="10" spans="1:39" ht="12.75">
      <c r="A10" s="4" t="s">
        <v>15</v>
      </c>
      <c r="B10" s="61" t="s">
        <v>163</v>
      </c>
      <c r="C10" s="52">
        <v>16420413</v>
      </c>
      <c r="D10" s="52">
        <v>12799178</v>
      </c>
      <c r="E10" s="52">
        <v>6336575</v>
      </c>
      <c r="F10" s="52">
        <v>18381174</v>
      </c>
      <c r="G10" s="52">
        <v>8200069</v>
      </c>
      <c r="H10" s="52">
        <v>23895680</v>
      </c>
      <c r="I10" s="52">
        <v>11248152</v>
      </c>
      <c r="J10" s="52">
        <v>16812852</v>
      </c>
      <c r="K10" s="52">
        <v>15885528.75</v>
      </c>
      <c r="L10" s="49">
        <v>3888759</v>
      </c>
      <c r="M10" s="49">
        <v>626454</v>
      </c>
      <c r="N10" s="49">
        <v>487475</v>
      </c>
      <c r="O10" s="49">
        <v>-167601</v>
      </c>
      <c r="P10" s="49">
        <v>1622998</v>
      </c>
      <c r="Q10" s="49">
        <v>-1927008</v>
      </c>
      <c r="R10" s="49">
        <v>177231</v>
      </c>
      <c r="S10" s="49">
        <v>2036039</v>
      </c>
      <c r="T10" s="49">
        <v>4343272</v>
      </c>
      <c r="U10" s="49">
        <v>2762031.85</v>
      </c>
      <c r="V10" s="49">
        <v>1778709</v>
      </c>
      <c r="W10" s="49">
        <v>6107970.4799999995</v>
      </c>
      <c r="X10" s="49">
        <v>12028672.879999999</v>
      </c>
      <c r="Y10" s="49">
        <v>-217302</v>
      </c>
      <c r="Z10" s="49">
        <v>6417269.93</v>
      </c>
      <c r="AA10" s="49">
        <v>11663954.44</v>
      </c>
      <c r="AB10" s="49">
        <v>339254</v>
      </c>
      <c r="AC10" s="49">
        <v>-76416</v>
      </c>
      <c r="AD10" s="49">
        <v>-165424</v>
      </c>
      <c r="AE10" s="49">
        <v>196710</v>
      </c>
      <c r="AF10" s="49">
        <v>-721956</v>
      </c>
      <c r="AG10" s="49">
        <v>639852</v>
      </c>
      <c r="AH10" s="49">
        <v>497563.69</v>
      </c>
      <c r="AI10" s="49">
        <v>219305</v>
      </c>
      <c r="AJ10" s="52">
        <v>1757638</v>
      </c>
      <c r="AK10" s="52">
        <v>2071921</v>
      </c>
      <c r="AL10" s="52">
        <v>34805.40999999999</v>
      </c>
      <c r="AM10" s="49">
        <v>186401800.42999998</v>
      </c>
    </row>
    <row r="11" spans="1:39" ht="12.75">
      <c r="A11" s="4" t="s">
        <v>16</v>
      </c>
      <c r="B11" s="61" t="s">
        <v>163</v>
      </c>
      <c r="C11" s="52">
        <v>-4575092</v>
      </c>
      <c r="D11" s="52">
        <v>-9125311</v>
      </c>
      <c r="E11" s="52">
        <v>-6498189</v>
      </c>
      <c r="F11" s="52">
        <v>108471.11000000034</v>
      </c>
      <c r="G11" s="52">
        <v>-225226.18000000017</v>
      </c>
      <c r="H11" s="52">
        <v>-3127442.38</v>
      </c>
      <c r="I11" s="52">
        <v>-141931.68999999994</v>
      </c>
      <c r="J11" s="52">
        <v>-209609.2799999999</v>
      </c>
      <c r="K11" s="52">
        <v>-866773.2199999997</v>
      </c>
      <c r="L11" s="52">
        <v>-8741558.25</v>
      </c>
      <c r="M11" s="52">
        <v>-4165269</v>
      </c>
      <c r="N11" s="52">
        <v>-4030242.66</v>
      </c>
      <c r="O11" s="52">
        <v>-12283439</v>
      </c>
      <c r="P11" s="52">
        <v>-8743951.92</v>
      </c>
      <c r="Q11" s="52">
        <v>-12569987.97</v>
      </c>
      <c r="R11" s="52">
        <v>-7451112</v>
      </c>
      <c r="S11" s="52">
        <v>-9357587</v>
      </c>
      <c r="T11" s="52">
        <v>-9424160.21</v>
      </c>
      <c r="U11" s="52">
        <v>-2567808.2900000005</v>
      </c>
      <c r="V11" s="52">
        <v>-6123871.470000001</v>
      </c>
      <c r="W11" s="52">
        <v>-3692425.0799999996</v>
      </c>
      <c r="X11" s="52">
        <v>-2007918.0599999996</v>
      </c>
      <c r="Y11" s="52">
        <v>-10381574.83</v>
      </c>
      <c r="Z11" s="52">
        <v>-4035550.3</v>
      </c>
      <c r="AA11" s="52">
        <v>1865339.66</v>
      </c>
      <c r="AB11" s="52">
        <v>-7838189.01</v>
      </c>
      <c r="AC11" s="52">
        <v>-8918995.92</v>
      </c>
      <c r="AD11" s="52">
        <v>-12563268.91</v>
      </c>
      <c r="AE11" s="52">
        <v>-7596620.129999999</v>
      </c>
      <c r="AF11" s="52">
        <v>-7925007.43</v>
      </c>
      <c r="AG11" s="52">
        <v>-4427578.68</v>
      </c>
      <c r="AH11" s="52">
        <v>-7970811.43</v>
      </c>
      <c r="AI11" s="52">
        <v>-1913586.06</v>
      </c>
      <c r="AJ11" s="52">
        <v>-2878119</v>
      </c>
      <c r="AK11" s="52">
        <v>-8394371.44</v>
      </c>
      <c r="AL11" s="52">
        <v>-5131440.59</v>
      </c>
      <c r="AM11" s="52">
        <v>-203930208.61999992</v>
      </c>
    </row>
    <row r="12" spans="1:39" ht="12.75">
      <c r="A12" s="7" t="s">
        <v>17</v>
      </c>
      <c r="B12" s="61" t="s">
        <v>163</v>
      </c>
      <c r="C12" s="52">
        <v>26685917</v>
      </c>
      <c r="D12" s="52">
        <v>19012112</v>
      </c>
      <c r="E12" s="52">
        <v>7892924</v>
      </c>
      <c r="F12" s="52">
        <v>19959576</v>
      </c>
      <c r="G12" s="52">
        <v>6085109</v>
      </c>
      <c r="H12" s="52">
        <v>21085268</v>
      </c>
      <c r="I12" s="52">
        <v>10937457</v>
      </c>
      <c r="J12" s="52">
        <v>12136833</v>
      </c>
      <c r="K12" s="52">
        <v>13885854</v>
      </c>
      <c r="L12" s="52">
        <v>8315046</v>
      </c>
      <c r="M12" s="52">
        <v>3891188</v>
      </c>
      <c r="N12" s="52">
        <v>2800162</v>
      </c>
      <c r="O12" s="52">
        <v>6015810</v>
      </c>
      <c r="P12" s="52">
        <v>5767366</v>
      </c>
      <c r="Q12" s="52">
        <v>7542224</v>
      </c>
      <c r="R12" s="52">
        <v>4573322</v>
      </c>
      <c r="S12" s="52">
        <v>7926463</v>
      </c>
      <c r="T12" s="52">
        <v>10174775</v>
      </c>
      <c r="U12" s="52">
        <v>4293820.79</v>
      </c>
      <c r="V12" s="52">
        <v>5338531</v>
      </c>
      <c r="W12" s="52">
        <v>7443585.93</v>
      </c>
      <c r="X12" s="52">
        <v>8943653.22</v>
      </c>
      <c r="Y12" s="52">
        <v>4061688</v>
      </c>
      <c r="Z12" s="52">
        <v>9178853</v>
      </c>
      <c r="AA12" s="52">
        <v>5630107.05</v>
      </c>
      <c r="AB12" s="52">
        <v>3346541</v>
      </c>
      <c r="AC12" s="52">
        <v>4339138</v>
      </c>
      <c r="AD12" s="52">
        <v>6602004</v>
      </c>
      <c r="AE12" s="52">
        <v>4021567</v>
      </c>
      <c r="AF12" s="52">
        <v>4011129</v>
      </c>
      <c r="AG12" s="52">
        <v>2483258</v>
      </c>
      <c r="AH12" s="52">
        <v>3376772.19</v>
      </c>
      <c r="AI12" s="52">
        <v>1080876</v>
      </c>
      <c r="AJ12" s="52">
        <v>3428428</v>
      </c>
      <c r="AK12" s="52">
        <v>7762140</v>
      </c>
      <c r="AL12" s="52">
        <v>5062574.88</v>
      </c>
      <c r="AM12" s="52">
        <v>285092073.0600001</v>
      </c>
    </row>
    <row r="13" spans="1:39" ht="12.75">
      <c r="A13" s="4" t="s">
        <v>22</v>
      </c>
      <c r="B13" s="61" t="s">
        <v>163</v>
      </c>
      <c r="C13" s="52">
        <v>22607054.669999998</v>
      </c>
      <c r="D13" s="52">
        <v>23432016</v>
      </c>
      <c r="E13" s="52">
        <v>15675395.18</v>
      </c>
      <c r="F13" s="52">
        <v>17958004.4</v>
      </c>
      <c r="G13" s="52">
        <v>8419916.100000001</v>
      </c>
      <c r="H13" s="52">
        <v>29254048.619999997</v>
      </c>
      <c r="I13" s="52">
        <v>11365716.53</v>
      </c>
      <c r="J13" s="52">
        <v>17297656.949999996</v>
      </c>
      <c r="K13" s="52">
        <v>17106898.18</v>
      </c>
      <c r="L13" s="52">
        <v>15009161.9</v>
      </c>
      <c r="M13" s="52">
        <v>5525675.6899999995</v>
      </c>
      <c r="N13" s="52">
        <v>4604269.47</v>
      </c>
      <c r="O13" s="52">
        <v>13274816</v>
      </c>
      <c r="P13" s="52">
        <v>10500201.870000001</v>
      </c>
      <c r="Q13" s="52">
        <v>12688516.68</v>
      </c>
      <c r="R13" s="52">
        <v>8297590.93</v>
      </c>
      <c r="S13" s="52">
        <v>14432069.02</v>
      </c>
      <c r="T13" s="52">
        <v>15390079.76</v>
      </c>
      <c r="U13" s="52">
        <v>8184353.22</v>
      </c>
      <c r="V13" s="52">
        <v>8574801.11</v>
      </c>
      <c r="W13" s="52">
        <v>12456366.709999999</v>
      </c>
      <c r="X13" s="52">
        <v>16413247.7</v>
      </c>
      <c r="Y13" s="52">
        <v>10654670.03</v>
      </c>
      <c r="Z13" s="52">
        <v>12052353.36</v>
      </c>
      <c r="AA13" s="52">
        <v>10098034.910000002</v>
      </c>
      <c r="AB13" s="52">
        <v>8660401.41</v>
      </c>
      <c r="AC13" s="52">
        <v>8895358.75</v>
      </c>
      <c r="AD13" s="52">
        <v>13369690.02</v>
      </c>
      <c r="AE13" s="52">
        <v>9210633.27</v>
      </c>
      <c r="AF13" s="52">
        <v>7863129.01</v>
      </c>
      <c r="AG13" s="52">
        <v>5379617.68</v>
      </c>
      <c r="AH13" s="52">
        <v>9090788.23</v>
      </c>
      <c r="AI13" s="52">
        <v>4017965.77</v>
      </c>
      <c r="AJ13" s="52">
        <v>5040566</v>
      </c>
      <c r="AK13" s="52">
        <v>12375128.220000003</v>
      </c>
      <c r="AL13" s="52">
        <v>5608624</v>
      </c>
      <c r="AM13" s="52">
        <v>430784817.3500001</v>
      </c>
    </row>
    <row r="14" spans="1:39" ht="12.75">
      <c r="A14" s="4" t="s">
        <v>23</v>
      </c>
      <c r="B14" s="61" t="s">
        <v>163</v>
      </c>
      <c r="C14" s="52">
        <v>766211</v>
      </c>
      <c r="D14" s="52">
        <v>153948</v>
      </c>
      <c r="E14" s="52">
        <v>19389.34</v>
      </c>
      <c r="F14" s="52">
        <v>278931</v>
      </c>
      <c r="G14" s="52">
        <v>285682</v>
      </c>
      <c r="H14" s="52">
        <v>76186</v>
      </c>
      <c r="I14" s="52">
        <v>616407</v>
      </c>
      <c r="J14" s="52">
        <v>35511</v>
      </c>
      <c r="K14" s="52">
        <v>61676.4</v>
      </c>
      <c r="L14" s="52">
        <v>96275</v>
      </c>
      <c r="M14" s="52">
        <v>354446</v>
      </c>
      <c r="N14" s="52">
        <v>21570</v>
      </c>
      <c r="O14" s="52">
        <v>8355</v>
      </c>
      <c r="P14" s="52">
        <v>103546</v>
      </c>
      <c r="Q14" s="52">
        <v>3025</v>
      </c>
      <c r="R14" s="52">
        <v>507528</v>
      </c>
      <c r="S14" s="52">
        <v>62793</v>
      </c>
      <c r="T14" s="52">
        <v>312233</v>
      </c>
      <c r="U14" s="52">
        <v>40497</v>
      </c>
      <c r="V14" s="52">
        <v>52645</v>
      </c>
      <c r="W14" s="52">
        <v>0</v>
      </c>
      <c r="X14" s="52">
        <v>322756.4</v>
      </c>
      <c r="Y14" s="52">
        <v>151967</v>
      </c>
      <c r="Z14" s="52">
        <v>723</v>
      </c>
      <c r="AA14" s="52">
        <v>60150</v>
      </c>
      <c r="AB14" s="52">
        <v>14797</v>
      </c>
      <c r="AC14" s="52">
        <v>0</v>
      </c>
      <c r="AD14" s="52">
        <v>148275.78999999998</v>
      </c>
      <c r="AE14" s="52">
        <v>40896</v>
      </c>
      <c r="AF14" s="52">
        <v>450950</v>
      </c>
      <c r="AG14" s="52">
        <v>21049</v>
      </c>
      <c r="AH14" s="52">
        <v>371866.69</v>
      </c>
      <c r="AI14" s="52">
        <v>64275</v>
      </c>
      <c r="AJ14" s="52">
        <v>95436</v>
      </c>
      <c r="AK14" s="52">
        <v>0</v>
      </c>
      <c r="AL14" s="52">
        <v>76328</v>
      </c>
      <c r="AM14" s="52">
        <v>5676324.62</v>
      </c>
    </row>
    <row r="15" spans="1:39" ht="12.75">
      <c r="A15" s="4" t="s">
        <v>24</v>
      </c>
      <c r="B15" s="61" t="s">
        <v>163</v>
      </c>
      <c r="C15" s="52">
        <v>23373265.669999998</v>
      </c>
      <c r="D15" s="52">
        <v>23585964</v>
      </c>
      <c r="E15" s="52">
        <v>15694784.52</v>
      </c>
      <c r="F15" s="52">
        <v>18236935.4</v>
      </c>
      <c r="G15" s="52">
        <v>8705598.100000001</v>
      </c>
      <c r="H15" s="52">
        <v>29330234.619999997</v>
      </c>
      <c r="I15" s="52">
        <v>11982123.53</v>
      </c>
      <c r="J15" s="52">
        <v>17333167.949999996</v>
      </c>
      <c r="K15" s="52">
        <v>17168574.580000002</v>
      </c>
      <c r="L15" s="52">
        <v>15105436.9</v>
      </c>
      <c r="M15" s="52">
        <v>5880121.69</v>
      </c>
      <c r="N15" s="52">
        <v>4625839.47</v>
      </c>
      <c r="O15" s="52">
        <v>13283171</v>
      </c>
      <c r="P15" s="52">
        <v>10603747.87</v>
      </c>
      <c r="Q15" s="52">
        <v>12691541.68</v>
      </c>
      <c r="R15" s="52">
        <v>8805118.93</v>
      </c>
      <c r="S15" s="52">
        <v>14494862.02</v>
      </c>
      <c r="T15" s="52">
        <v>15702312.76</v>
      </c>
      <c r="U15" s="52">
        <v>8224850.22</v>
      </c>
      <c r="V15" s="52">
        <v>8627446.11</v>
      </c>
      <c r="W15" s="52">
        <v>12456366.709999999</v>
      </c>
      <c r="X15" s="52">
        <v>16736004.100000001</v>
      </c>
      <c r="Y15" s="52">
        <v>10806637.03</v>
      </c>
      <c r="Z15" s="52">
        <v>12053076.36</v>
      </c>
      <c r="AA15" s="52">
        <v>10158184.910000002</v>
      </c>
      <c r="AB15" s="52">
        <v>8675198.41</v>
      </c>
      <c r="AC15" s="52">
        <v>8895358.75</v>
      </c>
      <c r="AD15" s="52">
        <v>13517965.809999999</v>
      </c>
      <c r="AE15" s="52">
        <v>9251529.27</v>
      </c>
      <c r="AF15" s="52">
        <v>8314079.01</v>
      </c>
      <c r="AG15" s="52">
        <v>5400666.68</v>
      </c>
      <c r="AH15" s="52">
        <v>9462654.92</v>
      </c>
      <c r="AI15" s="52">
        <v>4082240.77</v>
      </c>
      <c r="AJ15" s="52">
        <v>5136002</v>
      </c>
      <c r="AK15" s="52">
        <v>12375128.220000003</v>
      </c>
      <c r="AL15" s="52">
        <v>5684952</v>
      </c>
      <c r="AM15" s="52">
        <v>436461141.97000015</v>
      </c>
    </row>
    <row r="16" spans="1:39" ht="12.75">
      <c r="A16" s="4" t="s">
        <v>18</v>
      </c>
      <c r="B16" s="61" t="s">
        <v>163</v>
      </c>
      <c r="C16" s="52">
        <v>202405494</v>
      </c>
      <c r="D16" s="52">
        <v>162946323</v>
      </c>
      <c r="E16" s="52">
        <v>69319876</v>
      </c>
      <c r="F16" s="52">
        <v>162206689</v>
      </c>
      <c r="G16" s="52">
        <v>57677093</v>
      </c>
      <c r="H16" s="52">
        <v>199542732</v>
      </c>
      <c r="I16" s="52">
        <v>92089733</v>
      </c>
      <c r="J16" s="52">
        <v>112656226</v>
      </c>
      <c r="K16" s="52">
        <v>126859179</v>
      </c>
      <c r="L16" s="52">
        <v>51774424</v>
      </c>
      <c r="M16" s="52">
        <v>19251660</v>
      </c>
      <c r="N16" s="52">
        <v>11986699</v>
      </c>
      <c r="O16" s="52">
        <v>22471830</v>
      </c>
      <c r="P16" s="52">
        <v>38100594</v>
      </c>
      <c r="Q16" s="52">
        <v>26887394</v>
      </c>
      <c r="R16" s="52">
        <v>15636889</v>
      </c>
      <c r="S16" s="52">
        <v>37761573</v>
      </c>
      <c r="T16" s="52">
        <v>57612873</v>
      </c>
      <c r="U16" s="52">
        <v>31915450.939999998</v>
      </c>
      <c r="V16" s="52">
        <v>25818467</v>
      </c>
      <c r="W16" s="52">
        <v>53956964.03</v>
      </c>
      <c r="X16" s="52">
        <v>67041846.47</v>
      </c>
      <c r="Y16" s="52">
        <v>12832671</v>
      </c>
      <c r="Z16" s="52">
        <v>46530923.7</v>
      </c>
      <c r="AA16" s="52">
        <v>24580369.15</v>
      </c>
      <c r="AB16" s="52">
        <v>17711567</v>
      </c>
      <c r="AC16" s="52">
        <v>16839144</v>
      </c>
      <c r="AD16" s="52">
        <v>25430124</v>
      </c>
      <c r="AE16" s="52">
        <v>13060745</v>
      </c>
      <c r="AF16" s="52">
        <v>9250270</v>
      </c>
      <c r="AG16" s="52">
        <v>12625426</v>
      </c>
      <c r="AH16" s="52">
        <v>8609256.64</v>
      </c>
      <c r="AI16" s="52">
        <v>4311282</v>
      </c>
      <c r="AJ16" s="52">
        <v>24109867</v>
      </c>
      <c r="AK16" s="52">
        <v>53968753</v>
      </c>
      <c r="AL16" s="52">
        <v>21022459.82</v>
      </c>
      <c r="AM16" s="52">
        <v>1936802867.7500002</v>
      </c>
    </row>
    <row r="17" spans="1:39" ht="12.75">
      <c r="A17" s="4" t="s">
        <v>19</v>
      </c>
      <c r="B17" s="61" t="s">
        <v>163</v>
      </c>
      <c r="C17" s="52">
        <v>169579083</v>
      </c>
      <c r="D17" s="52">
        <v>147099903.64000002</v>
      </c>
      <c r="E17" s="52">
        <v>61161589.28</v>
      </c>
      <c r="F17" s="52">
        <v>142009685.68</v>
      </c>
      <c r="G17" s="52">
        <v>51515335</v>
      </c>
      <c r="H17" s="52">
        <v>177525309.1</v>
      </c>
      <c r="I17" s="52">
        <v>73392961.53999999</v>
      </c>
      <c r="J17" s="52">
        <v>102647059.2</v>
      </c>
      <c r="K17" s="52">
        <v>117102430.33</v>
      </c>
      <c r="L17" s="52">
        <v>46056403.480000004</v>
      </c>
      <c r="M17" s="52">
        <v>13684250</v>
      </c>
      <c r="N17" s="52">
        <v>8116691</v>
      </c>
      <c r="O17" s="52">
        <v>19408505</v>
      </c>
      <c r="P17" s="52">
        <v>33412505.720000003</v>
      </c>
      <c r="Q17" s="52">
        <v>22530903.5</v>
      </c>
      <c r="R17" s="52">
        <v>6765713</v>
      </c>
      <c r="S17" s="52">
        <v>23656463.81</v>
      </c>
      <c r="T17" s="52">
        <v>44327337.81</v>
      </c>
      <c r="U17" s="52">
        <v>21268252.549999997</v>
      </c>
      <c r="V17" s="52">
        <v>17765321.72</v>
      </c>
      <c r="W17" s="52">
        <v>40093399.5</v>
      </c>
      <c r="X17" s="52">
        <v>62389265.29000001</v>
      </c>
      <c r="Y17" s="52">
        <v>10529304</v>
      </c>
      <c r="Z17" s="52">
        <v>42050260.53</v>
      </c>
      <c r="AA17" s="52">
        <v>14513647.26</v>
      </c>
      <c r="AB17" s="52">
        <v>15381346</v>
      </c>
      <c r="AC17" s="52">
        <v>12212279</v>
      </c>
      <c r="AD17" s="52">
        <v>21467353.189999998</v>
      </c>
      <c r="AE17" s="52">
        <v>7344778.86</v>
      </c>
      <c r="AF17" s="52">
        <v>6985960.82</v>
      </c>
      <c r="AG17" s="52">
        <v>12089010.44</v>
      </c>
      <c r="AH17" s="52">
        <v>6164193.76</v>
      </c>
      <c r="AI17" s="52">
        <v>3381808</v>
      </c>
      <c r="AJ17" s="52">
        <v>21161547</v>
      </c>
      <c r="AK17" s="52">
        <v>48044954.3</v>
      </c>
      <c r="AL17" s="52">
        <v>9973800</v>
      </c>
      <c r="AM17" s="52">
        <v>1632808612.3099997</v>
      </c>
    </row>
    <row r="18" spans="1:39" ht="12.75">
      <c r="A18" s="4" t="s">
        <v>20</v>
      </c>
      <c r="B18" s="61" t="s">
        <v>163</v>
      </c>
      <c r="C18" s="52">
        <v>136713687</v>
      </c>
      <c r="D18" s="52">
        <v>107552394</v>
      </c>
      <c r="E18" s="52">
        <v>35076065.93000001</v>
      </c>
      <c r="F18" s="52">
        <v>87316283.68</v>
      </c>
      <c r="G18" s="52">
        <v>42306561</v>
      </c>
      <c r="H18" s="52">
        <v>129224584.72</v>
      </c>
      <c r="I18" s="52">
        <v>57310902.54</v>
      </c>
      <c r="J18" s="52">
        <v>70987631.2</v>
      </c>
      <c r="K18" s="52">
        <v>83326601.11999999</v>
      </c>
      <c r="L18" s="52">
        <v>26422217.11</v>
      </c>
      <c r="M18" s="52">
        <v>4995761</v>
      </c>
      <c r="N18" s="52">
        <v>2568852</v>
      </c>
      <c r="O18" s="52">
        <v>2993360</v>
      </c>
      <c r="P18" s="52">
        <v>12328679.989999998</v>
      </c>
      <c r="Q18" s="52">
        <v>5026699.5</v>
      </c>
      <c r="R18" s="52">
        <v>1679197</v>
      </c>
      <c r="S18" s="52">
        <v>8070086</v>
      </c>
      <c r="T18" s="52">
        <v>30208878.81</v>
      </c>
      <c r="U18" s="52">
        <v>10529792.01</v>
      </c>
      <c r="V18" s="52">
        <v>13072254.719999999</v>
      </c>
      <c r="W18" s="52">
        <v>31196602.060000002</v>
      </c>
      <c r="X18" s="52">
        <v>56284614.75</v>
      </c>
      <c r="Y18" s="52">
        <v>4483304</v>
      </c>
      <c r="Z18" s="52">
        <v>35283097.53</v>
      </c>
      <c r="AA18" s="52">
        <v>9302369.84</v>
      </c>
      <c r="AB18" s="52">
        <v>7987111.6</v>
      </c>
      <c r="AC18" s="52">
        <v>3890878</v>
      </c>
      <c r="AD18" s="52">
        <v>9953027.36</v>
      </c>
      <c r="AE18" s="52">
        <v>2118043</v>
      </c>
      <c r="AF18" s="52">
        <v>1234793.87</v>
      </c>
      <c r="AG18" s="52">
        <v>8468767</v>
      </c>
      <c r="AH18" s="52">
        <v>1809575.9100000001</v>
      </c>
      <c r="AI18" s="52">
        <v>18444</v>
      </c>
      <c r="AJ18" s="52">
        <v>12319600</v>
      </c>
      <c r="AK18" s="52">
        <v>17921720.3</v>
      </c>
      <c r="AL18" s="52">
        <v>5627001</v>
      </c>
      <c r="AM18" s="52">
        <v>1075609439.55</v>
      </c>
    </row>
    <row r="19" spans="1:39" ht="12.75">
      <c r="A19" s="4" t="s">
        <v>21</v>
      </c>
      <c r="B19" s="61" t="s">
        <v>163</v>
      </c>
      <c r="C19" s="52">
        <v>31204381</v>
      </c>
      <c r="D19" s="52">
        <v>39286330</v>
      </c>
      <c r="E19" s="52">
        <v>24183741.03</v>
      </c>
      <c r="F19" s="52">
        <v>54308315</v>
      </c>
      <c r="G19" s="52">
        <v>7997085</v>
      </c>
      <c r="H19" s="52">
        <v>47121646.379999995</v>
      </c>
      <c r="I19" s="52">
        <v>15695441</v>
      </c>
      <c r="J19" s="52">
        <v>24609199</v>
      </c>
      <c r="K19" s="52">
        <v>33444308.560000002</v>
      </c>
      <c r="L19" s="52">
        <v>19221853.369999997</v>
      </c>
      <c r="M19" s="52">
        <v>8672793</v>
      </c>
      <c r="N19" s="52">
        <v>5545115</v>
      </c>
      <c r="O19" s="52">
        <v>12473954</v>
      </c>
      <c r="P19" s="52">
        <v>21067755.73</v>
      </c>
      <c r="Q19" s="52">
        <v>16533902</v>
      </c>
      <c r="R19" s="52">
        <v>4959395</v>
      </c>
      <c r="S19" s="52">
        <v>15328811.81</v>
      </c>
      <c r="T19" s="52">
        <v>13879861</v>
      </c>
      <c r="U19" s="52">
        <v>9317187.29</v>
      </c>
      <c r="V19" s="52">
        <v>3624964</v>
      </c>
      <c r="W19" s="52">
        <v>8695733.870000001</v>
      </c>
      <c r="X19" s="52">
        <v>6011978.54</v>
      </c>
      <c r="Y19" s="52">
        <v>6036200</v>
      </c>
      <c r="Z19" s="52">
        <v>6253311</v>
      </c>
      <c r="AA19" s="52">
        <v>3906829.22</v>
      </c>
      <c r="AB19" s="52">
        <v>7393960.4</v>
      </c>
      <c r="AC19" s="52">
        <v>8321401</v>
      </c>
      <c r="AD19" s="52">
        <v>11294313.83</v>
      </c>
      <c r="AE19" s="52">
        <v>3565253.65</v>
      </c>
      <c r="AF19" s="52">
        <v>5502280.49</v>
      </c>
      <c r="AG19" s="52">
        <v>3618533.44</v>
      </c>
      <c r="AH19" s="52">
        <v>4334990.85</v>
      </c>
      <c r="AI19" s="52">
        <v>3297731</v>
      </c>
      <c r="AJ19" s="52">
        <v>8841947</v>
      </c>
      <c r="AK19" s="52">
        <v>29004349</v>
      </c>
      <c r="AL19" s="52">
        <v>4267331</v>
      </c>
      <c r="AM19" s="52">
        <v>528822183.45999986</v>
      </c>
    </row>
    <row r="20" spans="1:39" ht="12.75">
      <c r="A20" s="4" t="s">
        <v>41</v>
      </c>
      <c r="B20" s="61" t="s">
        <v>163</v>
      </c>
      <c r="C20" s="52">
        <v>507762545</v>
      </c>
      <c r="D20" s="52">
        <v>302412271</v>
      </c>
      <c r="E20" s="52">
        <v>145684421</v>
      </c>
      <c r="F20" s="52">
        <v>369241827</v>
      </c>
      <c r="G20" s="52">
        <v>82794353</v>
      </c>
      <c r="H20" s="52">
        <v>353884027</v>
      </c>
      <c r="I20" s="52">
        <v>262605930</v>
      </c>
      <c r="J20" s="52">
        <v>295300501</v>
      </c>
      <c r="K20" s="52">
        <v>278823889.75</v>
      </c>
      <c r="L20" s="52">
        <v>119469767</v>
      </c>
      <c r="M20" s="52">
        <v>49849149</v>
      </c>
      <c r="N20" s="52">
        <v>39654581</v>
      </c>
      <c r="O20" s="52">
        <v>70835974</v>
      </c>
      <c r="P20" s="52">
        <v>75792738</v>
      </c>
      <c r="Q20" s="52">
        <v>91883490</v>
      </c>
      <c r="R20" s="52">
        <v>48843189</v>
      </c>
      <c r="S20" s="52">
        <v>129017240</v>
      </c>
      <c r="T20" s="52">
        <v>154540101</v>
      </c>
      <c r="U20" s="52">
        <v>110833326.05999999</v>
      </c>
      <c r="V20" s="52">
        <v>76790217</v>
      </c>
      <c r="W20" s="52">
        <v>148418647.88</v>
      </c>
      <c r="X20" s="52">
        <v>140684444.15</v>
      </c>
      <c r="Y20" s="52">
        <v>46316855</v>
      </c>
      <c r="Z20" s="52">
        <v>127289198.93</v>
      </c>
      <c r="AA20" s="52">
        <v>111811856.4</v>
      </c>
      <c r="AB20" s="52">
        <v>39498226</v>
      </c>
      <c r="AC20" s="52">
        <v>67858391</v>
      </c>
      <c r="AD20" s="52">
        <v>75313008</v>
      </c>
      <c r="AE20" s="52">
        <v>82757596</v>
      </c>
      <c r="AF20" s="52">
        <v>46531758</v>
      </c>
      <c r="AG20" s="52">
        <v>32044372</v>
      </c>
      <c r="AH20" s="52">
        <v>36358247.03</v>
      </c>
      <c r="AI20" s="52">
        <v>14593595</v>
      </c>
      <c r="AJ20" s="52">
        <v>43149294</v>
      </c>
      <c r="AK20" s="52">
        <v>94130811</v>
      </c>
      <c r="AL20" s="52">
        <v>70355549.12</v>
      </c>
      <c r="AM20" s="52">
        <v>4743131386.32</v>
      </c>
    </row>
    <row r="21" spans="1:39" ht="12.75">
      <c r="A21" s="4" t="s">
        <v>36</v>
      </c>
      <c r="B21" s="61" t="s">
        <v>163</v>
      </c>
      <c r="C21" s="52">
        <v>252617955</v>
      </c>
      <c r="D21" s="52">
        <v>158935114</v>
      </c>
      <c r="E21" s="52">
        <v>72291510</v>
      </c>
      <c r="F21" s="52">
        <v>159058304</v>
      </c>
      <c r="G21" s="52">
        <v>42021260</v>
      </c>
      <c r="H21" s="52">
        <v>201683238</v>
      </c>
      <c r="I21" s="52">
        <v>114692978</v>
      </c>
      <c r="J21" s="52">
        <v>132495436</v>
      </c>
      <c r="K21" s="52">
        <v>119397967.75</v>
      </c>
      <c r="L21" s="52">
        <v>55930137</v>
      </c>
      <c r="M21" s="52">
        <v>25887483</v>
      </c>
      <c r="N21" s="52">
        <v>20205456</v>
      </c>
      <c r="O21" s="52">
        <v>39581027</v>
      </c>
      <c r="P21" s="52">
        <v>36197862</v>
      </c>
      <c r="Q21" s="52">
        <v>38868436</v>
      </c>
      <c r="R21" s="52">
        <v>20548055</v>
      </c>
      <c r="S21" s="52">
        <v>36415475</v>
      </c>
      <c r="T21" s="52">
        <v>54404251</v>
      </c>
      <c r="U21" s="52">
        <v>24985471.310000002</v>
      </c>
      <c r="V21" s="52">
        <v>34312338</v>
      </c>
      <c r="W21" s="52">
        <v>48727319.7</v>
      </c>
      <c r="X21" s="52">
        <v>63786767.989999995</v>
      </c>
      <c r="Y21" s="52">
        <v>20764207</v>
      </c>
      <c r="Z21" s="52">
        <v>61208873.93</v>
      </c>
      <c r="AA21" s="52">
        <v>51436082.51</v>
      </c>
      <c r="AB21" s="52">
        <v>18197050</v>
      </c>
      <c r="AC21" s="52">
        <v>26451966</v>
      </c>
      <c r="AD21" s="52">
        <v>32820482</v>
      </c>
      <c r="AE21" s="52">
        <v>44882528</v>
      </c>
      <c r="AF21" s="52">
        <v>11385590</v>
      </c>
      <c r="AG21" s="52">
        <v>17423664</v>
      </c>
      <c r="AH21" s="52">
        <v>21197380.87</v>
      </c>
      <c r="AI21" s="52">
        <v>7766355</v>
      </c>
      <c r="AJ21" s="52">
        <v>18184758</v>
      </c>
      <c r="AK21" s="52">
        <v>47213202</v>
      </c>
      <c r="AL21" s="52">
        <v>11753166.08</v>
      </c>
      <c r="AM21" s="52">
        <v>2143729147.1399996</v>
      </c>
    </row>
    <row r="22" spans="1:39" ht="12.75">
      <c r="A22" s="4" t="s">
        <v>25</v>
      </c>
      <c r="B22" s="61" t="s">
        <v>26</v>
      </c>
      <c r="C22" s="52">
        <v>65818.77</v>
      </c>
      <c r="D22" s="52">
        <v>72283.50000000001</v>
      </c>
      <c r="E22" s="52">
        <v>46197.08</v>
      </c>
      <c r="F22" s="52">
        <v>60260.970000000016</v>
      </c>
      <c r="G22" s="52">
        <v>31209.61999999999</v>
      </c>
      <c r="H22" s="52">
        <v>103936.42999999998</v>
      </c>
      <c r="I22" s="52">
        <v>47179.90999999999</v>
      </c>
      <c r="J22" s="52">
        <v>65935.06999999999</v>
      </c>
      <c r="K22" s="52">
        <v>65524.029999999984</v>
      </c>
      <c r="L22" s="52">
        <v>42902.030000000006</v>
      </c>
      <c r="M22" s="52">
        <v>13022.529999999999</v>
      </c>
      <c r="N22" s="52">
        <v>11970.68</v>
      </c>
      <c r="O22" s="52">
        <v>29729.100000000002</v>
      </c>
      <c r="P22" s="52">
        <v>26473.120000000003</v>
      </c>
      <c r="Q22" s="52">
        <v>34442.44</v>
      </c>
      <c r="R22" s="52">
        <v>17262.52</v>
      </c>
      <c r="S22" s="52">
        <v>35414.06999999999</v>
      </c>
      <c r="T22" s="52">
        <v>47381.42</v>
      </c>
      <c r="U22" s="52">
        <v>24746.24</v>
      </c>
      <c r="V22" s="52">
        <v>25871.34</v>
      </c>
      <c r="W22" s="52">
        <v>41630.69000000001</v>
      </c>
      <c r="X22" s="52">
        <v>60482.17</v>
      </c>
      <c r="Y22" s="52">
        <v>24748.109999999997</v>
      </c>
      <c r="Z22" s="52">
        <v>43371.67999999999</v>
      </c>
      <c r="AA22" s="52">
        <v>27602.609999999993</v>
      </c>
      <c r="AB22" s="52">
        <v>25203.85</v>
      </c>
      <c r="AC22" s="52">
        <v>25363.5</v>
      </c>
      <c r="AD22" s="52">
        <v>31216.100000000002</v>
      </c>
      <c r="AE22" s="52">
        <v>22607.030000000002</v>
      </c>
      <c r="AF22" s="52">
        <v>17567.37</v>
      </c>
      <c r="AG22" s="52">
        <v>17401.170000000002</v>
      </c>
      <c r="AH22" s="52">
        <v>26840.329999999998</v>
      </c>
      <c r="AI22" s="52">
        <v>8024.59</v>
      </c>
      <c r="AJ22" s="52">
        <v>14088.67</v>
      </c>
      <c r="AK22" s="52">
        <v>30283.379999999997</v>
      </c>
      <c r="AL22" s="52">
        <v>15762.16</v>
      </c>
      <c r="AM22" s="52">
        <v>1299754.2799999986</v>
      </c>
    </row>
    <row r="23" spans="1:39" ht="12.75">
      <c r="A23" s="4" t="s">
        <v>27</v>
      </c>
      <c r="B23" s="61" t="s">
        <v>26</v>
      </c>
      <c r="C23" s="52">
        <v>56271.510000000024</v>
      </c>
      <c r="D23" s="52">
        <v>69441.22</v>
      </c>
      <c r="E23" s="52">
        <v>35987.63999999999</v>
      </c>
      <c r="F23" s="52">
        <v>58059.37999999999</v>
      </c>
      <c r="G23" s="52">
        <v>30362.800000000003</v>
      </c>
      <c r="H23" s="52">
        <v>100294.16999999997</v>
      </c>
      <c r="I23" s="52">
        <v>42913.34999999999</v>
      </c>
      <c r="J23" s="52">
        <v>63396.099999999984</v>
      </c>
      <c r="K23" s="52">
        <v>63652.109999999986</v>
      </c>
      <c r="L23" s="52">
        <v>31265.360000000004</v>
      </c>
      <c r="M23" s="52">
        <v>6029.640000000001</v>
      </c>
      <c r="N23" s="52">
        <v>4932.320000000001</v>
      </c>
      <c r="O23" s="52">
        <v>8431.07</v>
      </c>
      <c r="P23" s="52">
        <v>16496.34</v>
      </c>
      <c r="Q23" s="52">
        <v>10423.789999999997</v>
      </c>
      <c r="R23" s="52">
        <v>3985.0599999999995</v>
      </c>
      <c r="S23" s="52">
        <v>15109.049999999997</v>
      </c>
      <c r="T23" s="52">
        <v>32745.66999999999</v>
      </c>
      <c r="U23" s="52">
        <v>17452.899999999998</v>
      </c>
      <c r="V23" s="52">
        <v>18741.17</v>
      </c>
      <c r="W23" s="52">
        <v>34483.82999999999</v>
      </c>
      <c r="X23" s="52">
        <v>47343.31</v>
      </c>
      <c r="Y23" s="52">
        <v>10614.859999999997</v>
      </c>
      <c r="Z23" s="52">
        <v>35305.98</v>
      </c>
      <c r="AA23" s="52">
        <v>15055.840000000004</v>
      </c>
      <c r="AB23" s="52">
        <v>16230.539999999999</v>
      </c>
      <c r="AC23" s="52">
        <v>10543.060000000001</v>
      </c>
      <c r="AD23" s="52">
        <v>14065.389999999998</v>
      </c>
      <c r="AE23" s="52">
        <v>6389.339999999999</v>
      </c>
      <c r="AF23" s="52">
        <v>5307.33</v>
      </c>
      <c r="AG23" s="52">
        <v>12177.939999999999</v>
      </c>
      <c r="AH23" s="52">
        <v>11198.19</v>
      </c>
      <c r="AI23" s="52">
        <v>669.37</v>
      </c>
      <c r="AJ23" s="52">
        <v>11612.28</v>
      </c>
      <c r="AK23" s="52">
        <v>20392.300000000003</v>
      </c>
      <c r="AL23" s="52">
        <v>10066.97</v>
      </c>
      <c r="AM23" s="52">
        <v>947447.1799999999</v>
      </c>
    </row>
    <row r="24" spans="1:39" ht="12.75">
      <c r="A24" s="4" t="s">
        <v>28</v>
      </c>
      <c r="B24" s="61" t="s">
        <v>26</v>
      </c>
      <c r="C24" s="52">
        <v>6586.89</v>
      </c>
      <c r="D24" s="52">
        <v>1943.6399999999999</v>
      </c>
      <c r="E24" s="52">
        <v>7241.0199999999995</v>
      </c>
      <c r="F24" s="52">
        <v>642.4499999999999</v>
      </c>
      <c r="G24" s="52">
        <v>41.36</v>
      </c>
      <c r="H24" s="52">
        <v>2258.6500000000005</v>
      </c>
      <c r="I24" s="52">
        <v>1465.47</v>
      </c>
      <c r="J24" s="52">
        <v>1964.1900000000003</v>
      </c>
      <c r="K24" s="52">
        <v>250.08</v>
      </c>
      <c r="L24" s="52">
        <v>10446.95</v>
      </c>
      <c r="M24" s="52">
        <v>6974.53</v>
      </c>
      <c r="N24" s="52">
        <v>6353.8</v>
      </c>
      <c r="O24" s="52">
        <v>21161.049999999996</v>
      </c>
      <c r="P24" s="52">
        <v>9765.61</v>
      </c>
      <c r="Q24" s="52">
        <v>18221.570000000003</v>
      </c>
      <c r="R24" s="52">
        <v>12521.770000000002</v>
      </c>
      <c r="S24" s="52">
        <v>19419.560000000005</v>
      </c>
      <c r="T24" s="52">
        <v>12716.949999999999</v>
      </c>
      <c r="U24" s="52">
        <v>4969.28</v>
      </c>
      <c r="V24" s="52">
        <v>5988.650000000001</v>
      </c>
      <c r="W24" s="52">
        <v>5709.219999999999</v>
      </c>
      <c r="X24" s="52">
        <v>12075.51</v>
      </c>
      <c r="Y24" s="52">
        <v>14098.57</v>
      </c>
      <c r="Z24" s="52">
        <v>7346.209999999998</v>
      </c>
      <c r="AA24" s="52">
        <v>12439.690000000002</v>
      </c>
      <c r="AB24" s="52">
        <v>8442.53</v>
      </c>
      <c r="AC24" s="52">
        <v>14118.809999999998</v>
      </c>
      <c r="AD24" s="52">
        <v>16006.199999999999</v>
      </c>
      <c r="AE24" s="52">
        <v>16217.229999999996</v>
      </c>
      <c r="AF24" s="52">
        <v>11980.26</v>
      </c>
      <c r="AG24" s="52">
        <v>5215.049999999999</v>
      </c>
      <c r="AH24" s="52">
        <v>15407.039999999997</v>
      </c>
      <c r="AI24" s="52">
        <v>7008.520000000001</v>
      </c>
      <c r="AJ24" s="52">
        <v>2259.77</v>
      </c>
      <c r="AK24" s="52">
        <v>8778.570000000003</v>
      </c>
      <c r="AL24" s="52">
        <v>5629.13</v>
      </c>
      <c r="AM24" s="52">
        <v>313665.7800000001</v>
      </c>
    </row>
    <row r="25" spans="1:39" ht="12.75">
      <c r="A25" s="4" t="s">
        <v>29</v>
      </c>
      <c r="B25" s="62" t="s">
        <v>30</v>
      </c>
      <c r="C25" s="52">
        <v>12659</v>
      </c>
      <c r="D25" s="52">
        <v>20673</v>
      </c>
      <c r="E25" s="52">
        <v>8410</v>
      </c>
      <c r="F25" s="52">
        <v>11038</v>
      </c>
      <c r="G25" s="52">
        <v>5192</v>
      </c>
      <c r="H25" s="52">
        <v>13698</v>
      </c>
      <c r="I25" s="52">
        <v>8677</v>
      </c>
      <c r="J25" s="52">
        <v>5834</v>
      </c>
      <c r="K25" s="52">
        <v>8493</v>
      </c>
      <c r="L25" s="52">
        <v>11962</v>
      </c>
      <c r="M25" s="52">
        <v>4760</v>
      </c>
      <c r="N25" s="52">
        <v>3806</v>
      </c>
      <c r="O25" s="52">
        <v>14898</v>
      </c>
      <c r="P25" s="52">
        <v>8375</v>
      </c>
      <c r="Q25" s="52">
        <v>13986.41</v>
      </c>
      <c r="R25" s="52">
        <v>6369.91</v>
      </c>
      <c r="S25" s="52">
        <v>13185</v>
      </c>
      <c r="T25" s="52">
        <v>8760</v>
      </c>
      <c r="U25" s="52">
        <v>4341</v>
      </c>
      <c r="V25" s="52">
        <v>4425</v>
      </c>
      <c r="W25" s="52">
        <v>7294</v>
      </c>
      <c r="X25" s="52">
        <v>6826</v>
      </c>
      <c r="Y25" s="52">
        <v>8597.39</v>
      </c>
      <c r="Z25" s="52">
        <v>6377</v>
      </c>
      <c r="AA25" s="52">
        <v>8194</v>
      </c>
      <c r="AB25" s="52">
        <v>6286</v>
      </c>
      <c r="AC25" s="52">
        <v>10053</v>
      </c>
      <c r="AD25" s="52">
        <v>11645</v>
      </c>
      <c r="AE25" s="52">
        <v>8519</v>
      </c>
      <c r="AF25" s="52">
        <v>7392</v>
      </c>
      <c r="AG25" s="52">
        <v>3001</v>
      </c>
      <c r="AH25" s="52">
        <v>7885</v>
      </c>
      <c r="AI25" s="52">
        <v>2150</v>
      </c>
      <c r="AJ25" s="52">
        <v>5941</v>
      </c>
      <c r="AK25" s="52">
        <v>11681</v>
      </c>
      <c r="AL25" s="52">
        <v>3957</v>
      </c>
      <c r="AM25" s="52">
        <v>305340.71</v>
      </c>
    </row>
    <row r="26" spans="1:39" ht="12.75">
      <c r="A26" s="4" t="s">
        <v>31</v>
      </c>
      <c r="B26" s="61" t="s">
        <v>30</v>
      </c>
      <c r="C26" s="52">
        <v>7</v>
      </c>
      <c r="D26" s="52">
        <v>20678</v>
      </c>
      <c r="E26" s="52">
        <v>42332</v>
      </c>
      <c r="F26" s="52">
        <v>153406</v>
      </c>
      <c r="G26" s="52">
        <v>10</v>
      </c>
      <c r="H26" s="52">
        <v>29579</v>
      </c>
      <c r="I26" s="52">
        <v>5644</v>
      </c>
      <c r="J26" s="52">
        <v>24096</v>
      </c>
      <c r="K26" s="52">
        <v>5700</v>
      </c>
      <c r="L26" s="52">
        <v>5870</v>
      </c>
      <c r="M26" s="52">
        <v>640</v>
      </c>
      <c r="N26" s="52">
        <v>0</v>
      </c>
      <c r="O26" s="52">
        <v>0</v>
      </c>
      <c r="P26" s="52">
        <v>0</v>
      </c>
      <c r="Q26" s="52">
        <v>120</v>
      </c>
      <c r="R26" s="52">
        <v>73</v>
      </c>
      <c r="S26" s="52">
        <v>47</v>
      </c>
      <c r="T26" s="52">
        <v>9265</v>
      </c>
      <c r="U26" s="52">
        <v>3843</v>
      </c>
      <c r="V26" s="52">
        <v>78</v>
      </c>
      <c r="W26" s="52">
        <v>455</v>
      </c>
      <c r="X26" s="52">
        <v>793</v>
      </c>
      <c r="Y26" s="52">
        <v>3265.12</v>
      </c>
      <c r="Z26" s="52">
        <v>1975</v>
      </c>
      <c r="AA26" s="52">
        <v>0</v>
      </c>
      <c r="AB26" s="52">
        <v>31</v>
      </c>
      <c r="AC26" s="52">
        <v>0</v>
      </c>
      <c r="AD26" s="52">
        <v>761</v>
      </c>
      <c r="AE26" s="52">
        <v>0</v>
      </c>
      <c r="AF26" s="52">
        <v>75</v>
      </c>
      <c r="AG26" s="52">
        <v>48</v>
      </c>
      <c r="AH26" s="52">
        <v>0</v>
      </c>
      <c r="AI26" s="52">
        <v>0</v>
      </c>
      <c r="AJ26" s="52">
        <v>705</v>
      </c>
      <c r="AK26" s="52">
        <v>5169</v>
      </c>
      <c r="AL26" s="52">
        <v>0</v>
      </c>
      <c r="AM26" s="52">
        <v>314665.12</v>
      </c>
    </row>
    <row r="27" spans="1:39" ht="12.75">
      <c r="A27" s="4" t="s">
        <v>32</v>
      </c>
      <c r="B27" s="61" t="s">
        <v>30</v>
      </c>
      <c r="C27" s="49">
        <v>620</v>
      </c>
      <c r="D27" s="49">
        <v>217</v>
      </c>
      <c r="E27" s="49">
        <v>293</v>
      </c>
      <c r="F27" s="49">
        <v>1192</v>
      </c>
      <c r="G27" s="49">
        <v>130</v>
      </c>
      <c r="H27" s="49">
        <v>1267</v>
      </c>
      <c r="I27" s="49">
        <v>77</v>
      </c>
      <c r="J27" s="49">
        <v>1796</v>
      </c>
      <c r="K27" s="52">
        <v>165</v>
      </c>
      <c r="L27" s="52">
        <v>2582</v>
      </c>
      <c r="M27" s="52">
        <v>3029</v>
      </c>
      <c r="N27" s="52">
        <v>3813</v>
      </c>
      <c r="O27" s="52">
        <v>8557</v>
      </c>
      <c r="P27" s="52">
        <v>5910</v>
      </c>
      <c r="Q27" s="52">
        <v>13439</v>
      </c>
      <c r="R27" s="52">
        <v>8531.79</v>
      </c>
      <c r="S27" s="52">
        <v>9221</v>
      </c>
      <c r="T27" s="52">
        <v>11231</v>
      </c>
      <c r="U27" s="52">
        <v>3251</v>
      </c>
      <c r="V27" s="52">
        <v>1561</v>
      </c>
      <c r="W27" s="52">
        <v>3120</v>
      </c>
      <c r="X27" s="52">
        <v>278</v>
      </c>
      <c r="Y27" s="52">
        <v>6646</v>
      </c>
      <c r="Z27" s="52">
        <v>819</v>
      </c>
      <c r="AA27" s="52">
        <v>4224</v>
      </c>
      <c r="AB27" s="52">
        <v>5290</v>
      </c>
      <c r="AC27" s="52">
        <v>3477</v>
      </c>
      <c r="AD27" s="52">
        <v>7831</v>
      </c>
      <c r="AE27" s="52">
        <v>1163</v>
      </c>
      <c r="AF27" s="52">
        <v>5289</v>
      </c>
      <c r="AG27" s="52">
        <v>2623</v>
      </c>
      <c r="AH27" s="52">
        <v>3165</v>
      </c>
      <c r="AI27" s="52">
        <v>5835</v>
      </c>
      <c r="AJ27" s="52">
        <v>773</v>
      </c>
      <c r="AK27" s="52">
        <v>8464</v>
      </c>
      <c r="AL27" s="52">
        <v>616</v>
      </c>
      <c r="AM27" s="52">
        <v>136495.79</v>
      </c>
    </row>
    <row r="28" spans="1:39" ht="12.75">
      <c r="A28" s="4" t="s">
        <v>33</v>
      </c>
      <c r="B28" s="62" t="s">
        <v>30</v>
      </c>
      <c r="C28" s="49">
        <v>461302</v>
      </c>
      <c r="D28" s="49">
        <v>165217</v>
      </c>
      <c r="E28" s="49">
        <v>0</v>
      </c>
      <c r="F28" s="49">
        <v>60788</v>
      </c>
      <c r="G28" s="49">
        <v>31960</v>
      </c>
      <c r="H28" s="49">
        <v>532783</v>
      </c>
      <c r="I28" s="49">
        <v>294277</v>
      </c>
      <c r="J28" s="49">
        <v>9662</v>
      </c>
      <c r="K28" s="52">
        <v>817737</v>
      </c>
      <c r="L28" s="52">
        <v>13892</v>
      </c>
      <c r="M28" s="52">
        <v>632241</v>
      </c>
      <c r="N28" s="52">
        <v>566500</v>
      </c>
      <c r="O28" s="52">
        <v>0</v>
      </c>
      <c r="P28" s="52">
        <v>458059</v>
      </c>
      <c r="Q28" s="52">
        <v>227</v>
      </c>
      <c r="R28" s="52">
        <v>0</v>
      </c>
      <c r="S28" s="52">
        <v>3746</v>
      </c>
      <c r="T28" s="52">
        <v>117916</v>
      </c>
      <c r="U28" s="52">
        <v>38</v>
      </c>
      <c r="V28" s="52">
        <v>811</v>
      </c>
      <c r="W28" s="52">
        <v>39741</v>
      </c>
      <c r="X28" s="52">
        <v>6025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100</v>
      </c>
      <c r="AE28" s="52">
        <v>0</v>
      </c>
      <c r="AF28" s="52">
        <v>0</v>
      </c>
      <c r="AG28" s="52">
        <v>150</v>
      </c>
      <c r="AH28" s="52">
        <v>92934</v>
      </c>
      <c r="AI28" s="52">
        <v>471793</v>
      </c>
      <c r="AJ28" s="52">
        <v>0</v>
      </c>
      <c r="AK28" s="52">
        <v>462735</v>
      </c>
      <c r="AL28" s="52">
        <v>0</v>
      </c>
      <c r="AM28" s="52">
        <v>5240634</v>
      </c>
    </row>
    <row r="29" spans="1:39" ht="12.75">
      <c r="A29" s="4" t="s">
        <v>34</v>
      </c>
      <c r="B29" s="62" t="s">
        <v>35</v>
      </c>
      <c r="C29" s="49">
        <v>51100.90000000001</v>
      </c>
      <c r="D29" s="49">
        <v>85074.05999999998</v>
      </c>
      <c r="E29" s="49">
        <v>22765.2</v>
      </c>
      <c r="F29" s="49">
        <v>40526.13</v>
      </c>
      <c r="G29" s="49">
        <v>15145.550000000001</v>
      </c>
      <c r="H29" s="49">
        <v>53216.110000000015</v>
      </c>
      <c r="I29" s="49">
        <v>26332.29</v>
      </c>
      <c r="J29" s="49">
        <v>19314.550000000003</v>
      </c>
      <c r="K29" s="52">
        <v>43456.18</v>
      </c>
      <c r="L29" s="52">
        <v>40903.79</v>
      </c>
      <c r="M29" s="52">
        <v>11565.76</v>
      </c>
      <c r="N29" s="52">
        <v>3316.2000000000003</v>
      </c>
      <c r="O29" s="52">
        <v>37980.37</v>
      </c>
      <c r="P29" s="52">
        <v>24921.36</v>
      </c>
      <c r="Q29" s="52">
        <v>39616.43</v>
      </c>
      <c r="R29" s="52">
        <v>11790.39</v>
      </c>
      <c r="S29" s="52">
        <v>30004.309999999998</v>
      </c>
      <c r="T29" s="52">
        <v>14440.960000000001</v>
      </c>
      <c r="U29" s="52">
        <v>3707.29</v>
      </c>
      <c r="V29" s="52">
        <v>6982.21</v>
      </c>
      <c r="W29" s="52">
        <v>18546.300000000003</v>
      </c>
      <c r="X29" s="52">
        <v>11103.78</v>
      </c>
      <c r="Y29" s="52">
        <v>11903.950000000003</v>
      </c>
      <c r="Z29" s="52">
        <v>9229.939999999999</v>
      </c>
      <c r="AA29" s="52">
        <v>7470.860000000001</v>
      </c>
      <c r="AB29" s="52">
        <v>15982.269999999999</v>
      </c>
      <c r="AC29" s="52">
        <v>16999.510000000002</v>
      </c>
      <c r="AD29" s="52">
        <v>21867.08</v>
      </c>
      <c r="AE29" s="52">
        <v>6356.24</v>
      </c>
      <c r="AF29" s="52">
        <v>12506.529999999999</v>
      </c>
      <c r="AG29" s="52">
        <v>5818</v>
      </c>
      <c r="AH29" s="52">
        <v>3900.3999999999996</v>
      </c>
      <c r="AI29" s="52">
        <v>1066.96</v>
      </c>
      <c r="AJ29" s="52">
        <v>24307.129999999997</v>
      </c>
      <c r="AK29" s="52">
        <v>34282.29</v>
      </c>
      <c r="AL29" s="52">
        <v>9444.869999999999</v>
      </c>
      <c r="AM29" s="52">
        <v>792946.1500000006</v>
      </c>
    </row>
    <row r="30" spans="1:39" ht="22.5" customHeight="1" hidden="1">
      <c r="A30" s="13" t="s">
        <v>62</v>
      </c>
      <c r="B30" s="23"/>
      <c r="C30" s="69">
        <v>31408.500000000004</v>
      </c>
      <c r="D30" s="69">
        <v>39839.53</v>
      </c>
      <c r="E30" s="69">
        <v>18658.880000000005</v>
      </c>
      <c r="F30" s="69">
        <v>41240.799999999996</v>
      </c>
      <c r="G30" s="69">
        <v>19990.479999999996</v>
      </c>
      <c r="H30" s="69">
        <v>63328.86000000001</v>
      </c>
      <c r="I30" s="69">
        <v>27690.519999999997</v>
      </c>
      <c r="J30" s="51">
        <v>36465.43</v>
      </c>
      <c r="K30" s="70">
        <v>41726.67999999999</v>
      </c>
      <c r="L30" s="51">
        <v>15165.299999999997</v>
      </c>
      <c r="M30" s="51">
        <v>2505.75</v>
      </c>
      <c r="N30" s="51">
        <v>1662.5199999999998</v>
      </c>
      <c r="O30" s="51">
        <v>2345.8299999999995</v>
      </c>
      <c r="P30" s="51">
        <v>7583.16</v>
      </c>
      <c r="Q30" s="51">
        <v>4593.46</v>
      </c>
      <c r="R30" s="51">
        <v>1138.31</v>
      </c>
      <c r="S30" s="51">
        <v>4223.509999999999</v>
      </c>
      <c r="T30" s="51">
        <v>11620.490000000002</v>
      </c>
      <c r="U30" s="51">
        <v>7928.13</v>
      </c>
      <c r="V30" s="51">
        <v>7482.41</v>
      </c>
      <c r="W30" s="51">
        <v>15404.060000000001</v>
      </c>
      <c r="X30" s="51">
        <v>23657.369999999995</v>
      </c>
      <c r="Y30" s="51">
        <v>5058.86</v>
      </c>
      <c r="Z30" s="51">
        <v>17365.289999999997</v>
      </c>
      <c r="AA30" s="51">
        <v>6811.830000000001</v>
      </c>
      <c r="AB30" s="51">
        <v>6319.879999999999</v>
      </c>
      <c r="AC30" s="51">
        <v>3930.2600000000007</v>
      </c>
      <c r="AD30" s="51">
        <v>7378.63</v>
      </c>
      <c r="AE30" s="51">
        <v>936.4200000000001</v>
      </c>
      <c r="AF30" s="51">
        <v>2370</v>
      </c>
      <c r="AG30" s="51">
        <v>5875.51</v>
      </c>
      <c r="AH30" s="51">
        <v>2946.4300000000003</v>
      </c>
      <c r="AI30" s="51">
        <v>37.8</v>
      </c>
      <c r="AJ30" s="52">
        <v>5654.87</v>
      </c>
      <c r="AK30" s="52">
        <v>9785.449999999997</v>
      </c>
      <c r="AL30" s="52">
        <v>3890.2400000000002</v>
      </c>
      <c r="AM30" s="51">
        <v>504021.45000000077</v>
      </c>
    </row>
    <row r="31" spans="1:39" ht="22.5" customHeight="1" hidden="1">
      <c r="A31" s="13" t="s">
        <v>63</v>
      </c>
      <c r="B31" s="23"/>
      <c r="C31" s="69">
        <v>15148.82</v>
      </c>
      <c r="D31" s="69">
        <v>20647.270000000004</v>
      </c>
      <c r="E31" s="69">
        <v>8849.839999999998</v>
      </c>
      <c r="F31" s="69">
        <v>17963.550000000003</v>
      </c>
      <c r="G31" s="69">
        <v>9482.659999999998</v>
      </c>
      <c r="H31" s="69">
        <v>29978.14</v>
      </c>
      <c r="I31" s="69">
        <v>12464.55</v>
      </c>
      <c r="J31" s="51">
        <v>19483.639999999996</v>
      </c>
      <c r="K31" s="70">
        <v>18407.449999999993</v>
      </c>
      <c r="L31" s="51">
        <v>8599.569999999998</v>
      </c>
      <c r="M31" s="51">
        <v>1458.2599999999998</v>
      </c>
      <c r="N31" s="51">
        <v>1148.68</v>
      </c>
      <c r="O31" s="51">
        <v>1492.48</v>
      </c>
      <c r="P31" s="51">
        <v>4929.96</v>
      </c>
      <c r="Q31" s="51">
        <v>2429.37</v>
      </c>
      <c r="R31" s="51">
        <v>645.6199999999999</v>
      </c>
      <c r="S31" s="51">
        <v>1898.76</v>
      </c>
      <c r="T31" s="51">
        <v>4667.240000000001</v>
      </c>
      <c r="U31" s="51">
        <v>3659.3200000000006</v>
      </c>
      <c r="V31" s="51">
        <v>4719.05</v>
      </c>
      <c r="W31" s="51">
        <v>6971.360000000001</v>
      </c>
      <c r="X31" s="51">
        <v>12528.859999999999</v>
      </c>
      <c r="Y31" s="51">
        <v>2674.0900000000006</v>
      </c>
      <c r="Z31" s="51">
        <v>8948.470000000001</v>
      </c>
      <c r="AA31" s="51">
        <v>4057.81</v>
      </c>
      <c r="AB31" s="51">
        <v>4093.1799999999994</v>
      </c>
      <c r="AC31" s="51">
        <v>2366.45</v>
      </c>
      <c r="AD31" s="51">
        <v>3903.5699999999997</v>
      </c>
      <c r="AE31" s="51">
        <v>526.24</v>
      </c>
      <c r="AF31" s="51">
        <v>1253.29</v>
      </c>
      <c r="AG31" s="51">
        <v>2808.66</v>
      </c>
      <c r="AH31" s="51">
        <v>1981.4699999999998</v>
      </c>
      <c r="AI31" s="51">
        <v>27.1</v>
      </c>
      <c r="AJ31" s="52">
        <v>2998.0200000000004</v>
      </c>
      <c r="AK31" s="52">
        <v>5075.47</v>
      </c>
      <c r="AL31" s="52">
        <v>2187.63</v>
      </c>
      <c r="AM31" s="51">
        <v>250475.90000000029</v>
      </c>
    </row>
    <row r="32" spans="1:39" ht="22.5" customHeight="1" hidden="1">
      <c r="A32" s="13" t="s">
        <v>64</v>
      </c>
      <c r="B32" s="23"/>
      <c r="C32" s="69">
        <v>10422.91</v>
      </c>
      <c r="D32" s="69">
        <v>11877.13</v>
      </c>
      <c r="E32" s="69">
        <v>3749.4300000000003</v>
      </c>
      <c r="F32" s="69">
        <v>15635.64</v>
      </c>
      <c r="G32" s="69">
        <v>7500.410000000001</v>
      </c>
      <c r="H32" s="69">
        <v>19318.35</v>
      </c>
      <c r="I32" s="69">
        <v>9449.489999999996</v>
      </c>
      <c r="J32" s="51">
        <v>9506.309999999998</v>
      </c>
      <c r="K32" s="70">
        <v>18370.780000000002</v>
      </c>
      <c r="L32" s="51">
        <v>2341.6300000000006</v>
      </c>
      <c r="M32" s="51">
        <v>293.40000000000003</v>
      </c>
      <c r="N32" s="51">
        <v>181.84</v>
      </c>
      <c r="O32" s="51">
        <v>326.71</v>
      </c>
      <c r="P32" s="51">
        <v>674.03</v>
      </c>
      <c r="Q32" s="51">
        <v>0</v>
      </c>
      <c r="R32" s="51">
        <v>33.96</v>
      </c>
      <c r="S32" s="51">
        <v>215.43</v>
      </c>
      <c r="T32" s="51">
        <v>4168.99</v>
      </c>
      <c r="U32" s="51">
        <v>2621.5000000000005</v>
      </c>
      <c r="V32" s="51">
        <v>1078.28</v>
      </c>
      <c r="W32" s="51">
        <v>5623.239999999999</v>
      </c>
      <c r="X32" s="51">
        <v>8481.62</v>
      </c>
      <c r="Y32" s="51">
        <v>0</v>
      </c>
      <c r="Z32" s="51">
        <v>6010.670000000001</v>
      </c>
      <c r="AA32" s="51">
        <v>1230.9599999999998</v>
      </c>
      <c r="AB32" s="51">
        <v>432.32000000000005</v>
      </c>
      <c r="AC32" s="51">
        <v>10.5</v>
      </c>
      <c r="AD32" s="51">
        <v>0</v>
      </c>
      <c r="AE32" s="51">
        <v>0</v>
      </c>
      <c r="AF32" s="51">
        <v>0</v>
      </c>
      <c r="AG32" s="51">
        <v>963.05</v>
      </c>
      <c r="AH32" s="51">
        <v>297.26</v>
      </c>
      <c r="AI32" s="51">
        <v>0</v>
      </c>
      <c r="AJ32" s="52">
        <v>1063.54</v>
      </c>
      <c r="AK32" s="52">
        <v>1615.37</v>
      </c>
      <c r="AL32" s="52">
        <v>2.89</v>
      </c>
      <c r="AM32" s="51">
        <v>143497.63999999993</v>
      </c>
    </row>
    <row r="33" spans="1:39" ht="22.5" customHeight="1" hidden="1">
      <c r="A33" s="13" t="s">
        <v>65</v>
      </c>
      <c r="B33" s="23"/>
      <c r="C33" s="69">
        <v>8595.26</v>
      </c>
      <c r="D33" s="69">
        <v>12377.28</v>
      </c>
      <c r="E33" s="69">
        <v>6847.13</v>
      </c>
      <c r="F33" s="69">
        <v>10542.169999999998</v>
      </c>
      <c r="G33" s="69">
        <v>6585.6500000000015</v>
      </c>
      <c r="H33" s="69">
        <v>22951.440000000002</v>
      </c>
      <c r="I33" s="69">
        <v>8482.07</v>
      </c>
      <c r="J33" s="51">
        <v>14987.619999999995</v>
      </c>
      <c r="K33" s="70">
        <v>13287.249999999993</v>
      </c>
      <c r="L33" s="51">
        <v>4229.6</v>
      </c>
      <c r="M33" s="51">
        <v>978.1700000000001</v>
      </c>
      <c r="N33" s="51">
        <v>341.54999999999995</v>
      </c>
      <c r="O33" s="51">
        <v>378.98</v>
      </c>
      <c r="P33" s="51">
        <v>2114.1</v>
      </c>
      <c r="Q33" s="51">
        <v>1164.4899999999998</v>
      </c>
      <c r="R33" s="51">
        <v>267.44</v>
      </c>
      <c r="S33" s="51">
        <v>1707.7</v>
      </c>
      <c r="T33" s="51">
        <v>5221.54</v>
      </c>
      <c r="U33" s="51">
        <v>2719.5</v>
      </c>
      <c r="V33" s="51">
        <v>4202.51</v>
      </c>
      <c r="W33" s="51">
        <v>6146.550000000002</v>
      </c>
      <c r="X33" s="51">
        <v>8428.029999999999</v>
      </c>
      <c r="Y33" s="51">
        <v>841.2400000000001</v>
      </c>
      <c r="Z33" s="51">
        <v>8451.719999999998</v>
      </c>
      <c r="AA33" s="51">
        <v>965.37</v>
      </c>
      <c r="AB33" s="51">
        <v>2533.89</v>
      </c>
      <c r="AC33" s="51">
        <v>558.4200000000001</v>
      </c>
      <c r="AD33" s="51">
        <v>1350.8600000000001</v>
      </c>
      <c r="AE33" s="51">
        <v>190.1</v>
      </c>
      <c r="AF33" s="51">
        <v>320.27</v>
      </c>
      <c r="AG33" s="51">
        <v>1860.4099999999999</v>
      </c>
      <c r="AH33" s="51">
        <v>306.8</v>
      </c>
      <c r="AI33" s="51">
        <v>0</v>
      </c>
      <c r="AJ33" s="52">
        <v>2487.65</v>
      </c>
      <c r="AK33" s="52">
        <v>3760.5499999999997</v>
      </c>
      <c r="AL33" s="52">
        <v>1122.8200000000002</v>
      </c>
      <c r="AM33" s="51">
        <v>167306.13000000024</v>
      </c>
    </row>
    <row r="34" spans="1:39" ht="22.5" customHeight="1" hidden="1">
      <c r="A34" s="13" t="s">
        <v>66</v>
      </c>
      <c r="B34" s="23"/>
      <c r="C34" s="69">
        <v>1358.3300000000002</v>
      </c>
      <c r="D34" s="69">
        <v>4253.280000000002</v>
      </c>
      <c r="E34" s="69">
        <v>1087.84</v>
      </c>
      <c r="F34" s="69">
        <v>690.5500000000001</v>
      </c>
      <c r="G34" s="69">
        <v>821.29</v>
      </c>
      <c r="H34" s="69">
        <v>2615.8000000000006</v>
      </c>
      <c r="I34" s="69">
        <v>522.01</v>
      </c>
      <c r="J34" s="51">
        <v>2297.49</v>
      </c>
      <c r="K34" s="70">
        <v>1634.9199999999998</v>
      </c>
      <c r="L34" s="51">
        <v>1229.1000000000001</v>
      </c>
      <c r="M34" s="51">
        <v>395.98</v>
      </c>
      <c r="N34" s="51">
        <v>182.54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75.67</v>
      </c>
      <c r="U34" s="51">
        <v>0</v>
      </c>
      <c r="V34" s="51">
        <v>0</v>
      </c>
      <c r="W34" s="51">
        <v>512.0600000000001</v>
      </c>
      <c r="X34" s="51">
        <v>0</v>
      </c>
      <c r="Y34" s="51">
        <v>0</v>
      </c>
      <c r="Z34" s="51">
        <v>7.16</v>
      </c>
      <c r="AA34" s="51">
        <v>0</v>
      </c>
      <c r="AB34" s="51">
        <v>104.97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2">
        <v>403.86</v>
      </c>
      <c r="AK34" s="52">
        <v>890.7599999999999</v>
      </c>
      <c r="AL34" s="52">
        <v>0</v>
      </c>
      <c r="AM34" s="51">
        <v>19083.61</v>
      </c>
    </row>
    <row r="35" spans="1:39" ht="22.5" customHeight="1" hidden="1">
      <c r="A35" s="13" t="s">
        <v>67</v>
      </c>
      <c r="B35" s="23"/>
      <c r="C35" s="69">
        <v>171878.28999999995</v>
      </c>
      <c r="D35" s="69">
        <v>278513.94999999995</v>
      </c>
      <c r="E35" s="69">
        <v>99640.26</v>
      </c>
      <c r="F35" s="69">
        <v>299123.96</v>
      </c>
      <c r="G35" s="69">
        <v>140202.60999999996</v>
      </c>
      <c r="H35" s="69">
        <v>479243.50000000006</v>
      </c>
      <c r="I35" s="69">
        <v>175353.67999999996</v>
      </c>
      <c r="J35" s="51">
        <v>259614.73</v>
      </c>
      <c r="K35" s="70">
        <v>294176.3499999999</v>
      </c>
      <c r="L35" s="51">
        <v>81298.90000000001</v>
      </c>
      <c r="M35" s="51">
        <v>13527.34</v>
      </c>
      <c r="N35" s="51">
        <v>8872.130000000001</v>
      </c>
      <c r="O35" s="51">
        <v>9816.689999999999</v>
      </c>
      <c r="P35" s="51">
        <v>35989.600000000006</v>
      </c>
      <c r="Q35" s="51">
        <v>20683.72</v>
      </c>
      <c r="R35" s="51">
        <v>4935.33</v>
      </c>
      <c r="S35" s="51">
        <v>15208.980000000003</v>
      </c>
      <c r="T35" s="51">
        <v>66416.56999999999</v>
      </c>
      <c r="U35" s="51">
        <v>42601.159999999996</v>
      </c>
      <c r="V35" s="51">
        <v>32659.95</v>
      </c>
      <c r="W35" s="51">
        <v>88398.17999999995</v>
      </c>
      <c r="X35" s="51">
        <v>150447</v>
      </c>
      <c r="Y35" s="51">
        <v>18452.47</v>
      </c>
      <c r="Z35" s="51">
        <v>89018.65999999999</v>
      </c>
      <c r="AA35" s="51">
        <v>30680.71</v>
      </c>
      <c r="AB35" s="51">
        <v>26099.31</v>
      </c>
      <c r="AC35" s="51">
        <v>11079.840000000002</v>
      </c>
      <c r="AD35" s="51">
        <v>30375.579999999998</v>
      </c>
      <c r="AE35" s="51">
        <v>2209.5699999999997</v>
      </c>
      <c r="AF35" s="51">
        <v>6860.82</v>
      </c>
      <c r="AG35" s="51">
        <v>26179.769999999997</v>
      </c>
      <c r="AH35" s="51">
        <v>8232.42</v>
      </c>
      <c r="AI35" s="51">
        <v>118.7</v>
      </c>
      <c r="AJ35" s="52">
        <v>43765.92</v>
      </c>
      <c r="AK35" s="52">
        <v>60573.29</v>
      </c>
      <c r="AL35" s="52">
        <v>17068.72</v>
      </c>
      <c r="AM35" s="51">
        <v>3139318.6600000025</v>
      </c>
    </row>
    <row r="36" spans="1:39" ht="22.5" customHeight="1" hidden="1">
      <c r="A36" s="13" t="s">
        <v>68</v>
      </c>
      <c r="B36" s="23"/>
      <c r="C36" s="69">
        <v>77948.05</v>
      </c>
      <c r="D36" s="69">
        <v>131664.35</v>
      </c>
      <c r="E36" s="69">
        <v>49573.55</v>
      </c>
      <c r="F36" s="69">
        <v>110958.30999999997</v>
      </c>
      <c r="G36" s="69">
        <v>56183.85</v>
      </c>
      <c r="H36" s="69">
        <v>211628.92</v>
      </c>
      <c r="I36" s="69">
        <v>76173.89000000001</v>
      </c>
      <c r="J36" s="51">
        <v>131011.38000000002</v>
      </c>
      <c r="K36" s="70">
        <v>115675.01</v>
      </c>
      <c r="L36" s="51">
        <v>45202.45</v>
      </c>
      <c r="M36" s="51">
        <v>6860.29</v>
      </c>
      <c r="N36" s="51">
        <v>6058.250000000001</v>
      </c>
      <c r="O36" s="51">
        <v>6334.429999999999</v>
      </c>
      <c r="P36" s="51">
        <v>25436.78</v>
      </c>
      <c r="Q36" s="51">
        <v>11594.650000000001</v>
      </c>
      <c r="R36" s="51">
        <v>2980.7</v>
      </c>
      <c r="S36" s="51">
        <v>9182.740000000002</v>
      </c>
      <c r="T36" s="51">
        <v>22314.92</v>
      </c>
      <c r="U36" s="51">
        <v>14622.51</v>
      </c>
      <c r="V36" s="51">
        <v>22497.899999999998</v>
      </c>
      <c r="W36" s="51">
        <v>34396.31</v>
      </c>
      <c r="X36" s="51">
        <v>67710.23</v>
      </c>
      <c r="Y36" s="51">
        <v>10379.26</v>
      </c>
      <c r="Z36" s="51">
        <v>46885.659999999996</v>
      </c>
      <c r="AA36" s="51">
        <v>18547.7</v>
      </c>
      <c r="AB36" s="51">
        <v>16021.95</v>
      </c>
      <c r="AC36" s="51">
        <v>7129.749999999999</v>
      </c>
      <c r="AD36" s="51">
        <v>18847.560000000005</v>
      </c>
      <c r="AE36" s="51">
        <v>1601.85</v>
      </c>
      <c r="AF36" s="51">
        <v>3777.84</v>
      </c>
      <c r="AG36" s="51">
        <v>12725.09</v>
      </c>
      <c r="AH36" s="51">
        <v>4673.7</v>
      </c>
      <c r="AI36" s="51">
        <v>90.1</v>
      </c>
      <c r="AJ36" s="52">
        <v>21062</v>
      </c>
      <c r="AK36" s="52">
        <v>29956.530000000002</v>
      </c>
      <c r="AL36" s="52">
        <v>10328.35</v>
      </c>
      <c r="AM36" s="51">
        <v>1438036.8099999991</v>
      </c>
    </row>
    <row r="37" spans="1:39" ht="22.5" customHeight="1" hidden="1">
      <c r="A37" s="13" t="s">
        <v>69</v>
      </c>
      <c r="B37" s="23"/>
      <c r="C37" s="69">
        <v>68010.04000000001</v>
      </c>
      <c r="D37" s="69">
        <v>89963.67000000001</v>
      </c>
      <c r="E37" s="69">
        <v>29134.09</v>
      </c>
      <c r="F37" s="69">
        <v>138519.54999999996</v>
      </c>
      <c r="G37" s="69">
        <v>64647.1</v>
      </c>
      <c r="H37" s="69">
        <v>187492.97</v>
      </c>
      <c r="I37" s="69">
        <v>66537.84</v>
      </c>
      <c r="J37" s="51">
        <v>81468.26000000001</v>
      </c>
      <c r="K37" s="70">
        <v>146227.7799999999</v>
      </c>
      <c r="L37" s="51">
        <v>19509.829999999998</v>
      </c>
      <c r="M37" s="51">
        <v>2097.58</v>
      </c>
      <c r="N37" s="51">
        <v>1240.18</v>
      </c>
      <c r="O37" s="51">
        <v>2504.33</v>
      </c>
      <c r="P37" s="51">
        <v>2359.86</v>
      </c>
      <c r="Q37" s="51">
        <v>0</v>
      </c>
      <c r="R37" s="51">
        <v>255.19</v>
      </c>
      <c r="S37" s="51">
        <v>874.76</v>
      </c>
      <c r="T37" s="51">
        <v>32728.159999999996</v>
      </c>
      <c r="U37" s="51">
        <v>21032.589999999997</v>
      </c>
      <c r="V37" s="51">
        <v>4767.389999999999</v>
      </c>
      <c r="W37" s="51">
        <v>40297.77</v>
      </c>
      <c r="X37" s="51">
        <v>68202.93999999999</v>
      </c>
      <c r="Y37" s="51">
        <v>0</v>
      </c>
      <c r="Z37" s="51">
        <v>28433.71</v>
      </c>
      <c r="AA37" s="51">
        <v>5295.269999999999</v>
      </c>
      <c r="AB37" s="51">
        <v>3149.4500000000003</v>
      </c>
      <c r="AC37" s="51">
        <v>104.78</v>
      </c>
      <c r="AD37" s="51">
        <v>0</v>
      </c>
      <c r="AE37" s="51">
        <v>0</v>
      </c>
      <c r="AF37" s="51">
        <v>0</v>
      </c>
      <c r="AG37" s="51">
        <v>5468.36</v>
      </c>
      <c r="AH37" s="51">
        <v>2064.4700000000003</v>
      </c>
      <c r="AI37" s="51">
        <v>0</v>
      </c>
      <c r="AJ37" s="52">
        <v>14045.89</v>
      </c>
      <c r="AK37" s="52">
        <v>15689.699999999997</v>
      </c>
      <c r="AL37" s="52">
        <v>0.4</v>
      </c>
      <c r="AM37" s="51">
        <v>1142123.91</v>
      </c>
    </row>
    <row r="38" spans="1:39" ht="22.5" customHeight="1" hidden="1">
      <c r="A38" s="13" t="s">
        <v>70</v>
      </c>
      <c r="B38" s="23"/>
      <c r="C38" s="69">
        <v>19773.32999999999</v>
      </c>
      <c r="D38" s="69">
        <v>38906.14000000001</v>
      </c>
      <c r="E38" s="69">
        <v>15304.199999999997</v>
      </c>
      <c r="F38" s="69">
        <v>30370.449999999997</v>
      </c>
      <c r="G38" s="69">
        <v>18006.260000000006</v>
      </c>
      <c r="H38" s="69">
        <v>78420.80000000002</v>
      </c>
      <c r="I38" s="69">
        <v>24049.1</v>
      </c>
      <c r="J38" s="51">
        <v>51266.07</v>
      </c>
      <c r="K38" s="70">
        <v>37248.48999999998</v>
      </c>
      <c r="L38" s="51">
        <v>10851.600000000004</v>
      </c>
      <c r="M38" s="51">
        <v>2600.8</v>
      </c>
      <c r="N38" s="51">
        <v>583.52</v>
      </c>
      <c r="O38" s="51">
        <v>255.98</v>
      </c>
      <c r="P38" s="51">
        <v>5593.51</v>
      </c>
      <c r="Q38" s="51">
        <v>2915.84</v>
      </c>
      <c r="R38" s="51">
        <v>559.49</v>
      </c>
      <c r="S38" s="51">
        <v>4903.800000000001</v>
      </c>
      <c r="T38" s="51">
        <v>12721.619999999999</v>
      </c>
      <c r="U38" s="51">
        <v>6796.24</v>
      </c>
      <c r="V38" s="51">
        <v>10158.059999999998</v>
      </c>
      <c r="W38" s="51">
        <v>15108.910000000002</v>
      </c>
      <c r="X38" s="51">
        <v>22541.8</v>
      </c>
      <c r="Y38" s="51">
        <v>1713.49</v>
      </c>
      <c r="Z38" s="51">
        <v>20804.260000000002</v>
      </c>
      <c r="AA38" s="51">
        <v>2519.6400000000003</v>
      </c>
      <c r="AB38" s="51">
        <v>4895.1900000000005</v>
      </c>
      <c r="AC38" s="51">
        <v>1035.23</v>
      </c>
      <c r="AD38" s="51">
        <v>3108.95</v>
      </c>
      <c r="AE38" s="51">
        <v>357.40000000000003</v>
      </c>
      <c r="AF38" s="51">
        <v>402.40999999999997</v>
      </c>
      <c r="AG38" s="51">
        <v>5341.4</v>
      </c>
      <c r="AH38" s="51">
        <v>892.62</v>
      </c>
      <c r="AI38" s="51">
        <v>0</v>
      </c>
      <c r="AJ38" s="52">
        <v>8088.57</v>
      </c>
      <c r="AK38" s="52">
        <v>11279.07</v>
      </c>
      <c r="AL38" s="52">
        <v>3431.34</v>
      </c>
      <c r="AM38" s="51">
        <v>472805.5799999998</v>
      </c>
    </row>
    <row r="39" spans="1:39" ht="22.5" customHeight="1" hidden="1">
      <c r="A39" s="13" t="s">
        <v>71</v>
      </c>
      <c r="B39" s="23"/>
      <c r="C39" s="69">
        <v>83158.36</v>
      </c>
      <c r="D39" s="69">
        <v>282797.06</v>
      </c>
      <c r="E39" s="69">
        <v>72425.93</v>
      </c>
      <c r="F39" s="69">
        <v>45024.94</v>
      </c>
      <c r="G39" s="69">
        <v>58676.55</v>
      </c>
      <c r="H39" s="69">
        <v>177821.75999999998</v>
      </c>
      <c r="I39" s="69">
        <v>26833.39</v>
      </c>
      <c r="J39" s="51">
        <v>140356.59999999998</v>
      </c>
      <c r="K39" s="70">
        <v>102050.77</v>
      </c>
      <c r="L39" s="51">
        <v>80874.28000000001</v>
      </c>
      <c r="M39" s="51">
        <v>24326.999999999996</v>
      </c>
      <c r="N39" s="51">
        <v>7634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3405.15</v>
      </c>
      <c r="U39" s="51">
        <v>0</v>
      </c>
      <c r="V39" s="51">
        <v>0</v>
      </c>
      <c r="W39" s="51">
        <v>26727.07</v>
      </c>
      <c r="X39" s="51">
        <v>0</v>
      </c>
      <c r="Y39" s="51">
        <v>0</v>
      </c>
      <c r="Z39" s="51">
        <v>420</v>
      </c>
      <c r="AA39" s="51">
        <v>0</v>
      </c>
      <c r="AB39" s="51">
        <v>5645.2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2">
        <v>25208.880000000005</v>
      </c>
      <c r="AK39" s="52">
        <v>48921.20999999999</v>
      </c>
      <c r="AL39" s="52">
        <v>0</v>
      </c>
      <c r="AM39" s="51">
        <v>1212308.1500000008</v>
      </c>
    </row>
    <row r="40" spans="1:39" ht="22.5" customHeight="1" hidden="1">
      <c r="A40" s="13" t="s">
        <v>128</v>
      </c>
      <c r="B40" s="23"/>
      <c r="C40" s="69">
        <v>1820802</v>
      </c>
      <c r="D40" s="69">
        <v>3165879</v>
      </c>
      <c r="E40" s="69">
        <v>1014907</v>
      </c>
      <c r="F40" s="69">
        <v>1479877</v>
      </c>
      <c r="G40" s="69">
        <v>648831</v>
      </c>
      <c r="H40" s="69">
        <v>2107126</v>
      </c>
      <c r="I40" s="69">
        <v>1131160</v>
      </c>
      <c r="J40" s="69">
        <v>842800</v>
      </c>
      <c r="K40" s="69">
        <v>1499001.06</v>
      </c>
      <c r="L40" s="51">
        <v>1689949</v>
      </c>
      <c r="M40" s="51">
        <v>501782</v>
      </c>
      <c r="N40" s="51">
        <v>247542</v>
      </c>
      <c r="O40" s="51">
        <v>2149386</v>
      </c>
      <c r="P40" s="51">
        <v>1171347</v>
      </c>
      <c r="Q40" s="51">
        <v>1837838</v>
      </c>
      <c r="R40" s="51">
        <v>768382</v>
      </c>
      <c r="S40" s="51">
        <v>1331156</v>
      </c>
      <c r="T40" s="51">
        <v>516238</v>
      </c>
      <c r="U40" s="51">
        <v>230780</v>
      </c>
      <c r="V40" s="51">
        <v>366809</v>
      </c>
      <c r="W40" s="51">
        <v>805001.6</v>
      </c>
      <c r="X40" s="51">
        <v>632044</v>
      </c>
      <c r="Y40" s="51">
        <v>881446</v>
      </c>
      <c r="Z40" s="51">
        <v>504837</v>
      </c>
      <c r="AA40" s="51">
        <v>395129</v>
      </c>
      <c r="AB40" s="51">
        <v>799424</v>
      </c>
      <c r="AC40" s="51">
        <v>975138</v>
      </c>
      <c r="AD40" s="51">
        <v>1118622</v>
      </c>
      <c r="AE40" s="51">
        <v>433569</v>
      </c>
      <c r="AF40" s="51">
        <v>724113</v>
      </c>
      <c r="AG40" s="51">
        <v>317145</v>
      </c>
      <c r="AH40" s="51">
        <v>262847</v>
      </c>
      <c r="AI40" s="51">
        <v>149499</v>
      </c>
      <c r="AJ40" s="52">
        <v>918071</v>
      </c>
      <c r="AK40" s="52">
        <v>1606211</v>
      </c>
      <c r="AL40" s="52">
        <v>374638</v>
      </c>
      <c r="AM40" s="51">
        <v>35419326.660000004</v>
      </c>
    </row>
    <row r="41" spans="1:39" ht="12.75">
      <c r="A41" s="4" t="s">
        <v>72</v>
      </c>
      <c r="B41" s="63" t="s">
        <v>76</v>
      </c>
      <c r="C41" s="53">
        <f aca="true" t="shared" si="1" ref="C41:K41">+IF(C30=0,0,C35/C30)</f>
        <v>5.472349523218235</v>
      </c>
      <c r="D41" s="53">
        <f t="shared" si="1"/>
        <v>6.990894470893607</v>
      </c>
      <c r="E41" s="53">
        <f t="shared" si="1"/>
        <v>5.3400986554391245</v>
      </c>
      <c r="F41" s="53">
        <f t="shared" si="1"/>
        <v>7.253107602180366</v>
      </c>
      <c r="G41" s="53">
        <f t="shared" si="1"/>
        <v>7.013468911201731</v>
      </c>
      <c r="H41" s="53">
        <f t="shared" si="1"/>
        <v>7.567537138675795</v>
      </c>
      <c r="I41" s="53">
        <f t="shared" si="1"/>
        <v>6.332625028349052</v>
      </c>
      <c r="J41" s="53">
        <f t="shared" si="1"/>
        <v>7.119475349666795</v>
      </c>
      <c r="K41" s="54">
        <f t="shared" si="1"/>
        <v>7.0500780316095115</v>
      </c>
      <c r="L41" s="54">
        <f aca="true" t="shared" si="2" ref="L41:AJ41">+IF(L30=0,0,L35/L30)</f>
        <v>5.360850098580313</v>
      </c>
      <c r="M41" s="54">
        <f t="shared" si="2"/>
        <v>5.398519405367654</v>
      </c>
      <c r="N41" s="54">
        <f t="shared" si="2"/>
        <v>5.33655534971008</v>
      </c>
      <c r="O41" s="54">
        <f t="shared" si="2"/>
        <v>4.184740582224629</v>
      </c>
      <c r="P41" s="54">
        <f t="shared" si="2"/>
        <v>4.745989798448141</v>
      </c>
      <c r="Q41" s="54">
        <f t="shared" si="2"/>
        <v>4.502862765758274</v>
      </c>
      <c r="R41" s="54">
        <f t="shared" si="2"/>
        <v>4.335664274231097</v>
      </c>
      <c r="S41" s="54">
        <f t="shared" si="2"/>
        <v>3.6010285284041013</v>
      </c>
      <c r="T41" s="54">
        <f t="shared" si="2"/>
        <v>5.715470690134408</v>
      </c>
      <c r="U41" s="54">
        <f t="shared" si="2"/>
        <v>5.373418447982059</v>
      </c>
      <c r="V41" s="54">
        <f t="shared" si="2"/>
        <v>4.364897138756096</v>
      </c>
      <c r="W41" s="54">
        <f t="shared" si="2"/>
        <v>5.7386286472527335</v>
      </c>
      <c r="X41" s="54">
        <f t="shared" si="2"/>
        <v>6.359413578094269</v>
      </c>
      <c r="Y41" s="54">
        <f t="shared" si="2"/>
        <v>3.647554982743148</v>
      </c>
      <c r="Z41" s="54">
        <f t="shared" si="2"/>
        <v>5.126240909308166</v>
      </c>
      <c r="AA41" s="54">
        <f t="shared" si="2"/>
        <v>4.504033424204655</v>
      </c>
      <c r="AB41" s="54">
        <f t="shared" si="2"/>
        <v>4.1297160705583025</v>
      </c>
      <c r="AC41" s="54">
        <f t="shared" si="2"/>
        <v>2.819111203838932</v>
      </c>
      <c r="AD41" s="54">
        <f t="shared" si="2"/>
        <v>4.1166964599119344</v>
      </c>
      <c r="AE41" s="54">
        <f t="shared" si="2"/>
        <v>2.359592917707866</v>
      </c>
      <c r="AF41" s="54">
        <f t="shared" si="2"/>
        <v>2.8948607594936706</v>
      </c>
      <c r="AG41" s="54">
        <f t="shared" si="2"/>
        <v>4.455744267306157</v>
      </c>
      <c r="AH41" s="54">
        <f t="shared" si="2"/>
        <v>2.794032099863224</v>
      </c>
      <c r="AI41" s="54">
        <f t="shared" si="2"/>
        <v>3.1402116402116405</v>
      </c>
      <c r="AJ41" s="54">
        <f t="shared" si="2"/>
        <v>7.739509484745008</v>
      </c>
      <c r="AK41" s="54">
        <f aca="true" t="shared" si="3" ref="AK41:AM45">+IF(AK30=0,0,AK35/AK30)</f>
        <v>6.190138419796741</v>
      </c>
      <c r="AL41" s="54">
        <f t="shared" si="3"/>
        <v>4.387575059636424</v>
      </c>
      <c r="AM41" s="54">
        <f t="shared" si="3"/>
        <v>6.22854178130712</v>
      </c>
    </row>
    <row r="42" spans="1:39" ht="12.75">
      <c r="A42" s="4" t="s">
        <v>61</v>
      </c>
      <c r="B42" s="63" t="s">
        <v>76</v>
      </c>
      <c r="C42" s="53">
        <f aca="true" t="shared" si="4" ref="C42:I45">+IF(C31=0,0,C36/C31)</f>
        <v>5.1454865791527</v>
      </c>
      <c r="D42" s="53">
        <f t="shared" si="4"/>
        <v>6.376840618638686</v>
      </c>
      <c r="E42" s="53">
        <f t="shared" si="4"/>
        <v>5.601632345895521</v>
      </c>
      <c r="F42" s="53">
        <f t="shared" si="4"/>
        <v>6.176858694411736</v>
      </c>
      <c r="G42" s="53">
        <f t="shared" si="4"/>
        <v>5.924903982637784</v>
      </c>
      <c r="H42" s="53">
        <f t="shared" si="4"/>
        <v>7.059441312903336</v>
      </c>
      <c r="I42" s="53">
        <f t="shared" si="4"/>
        <v>6.111242684252542</v>
      </c>
      <c r="J42" s="53">
        <f aca="true" t="shared" si="5" ref="J42:K45">+IF(J31=0,0,J36/J31)</f>
        <v>6.724173717026185</v>
      </c>
      <c r="K42" s="54">
        <f t="shared" si="5"/>
        <v>6.284140932068268</v>
      </c>
      <c r="L42" s="54">
        <f aca="true" t="shared" si="6" ref="L42:AJ42">+IF(L31=0,0,L36/L31)</f>
        <v>5.256361655292068</v>
      </c>
      <c r="M42" s="54">
        <f t="shared" si="6"/>
        <v>4.704435423038416</v>
      </c>
      <c r="N42" s="54">
        <f t="shared" si="6"/>
        <v>5.274097224640458</v>
      </c>
      <c r="O42" s="54">
        <f t="shared" si="6"/>
        <v>4.244231078473413</v>
      </c>
      <c r="P42" s="54">
        <f t="shared" si="6"/>
        <v>5.159632126832672</v>
      </c>
      <c r="Q42" s="54">
        <f t="shared" si="6"/>
        <v>4.77269827156835</v>
      </c>
      <c r="R42" s="54">
        <f t="shared" si="6"/>
        <v>4.616802453455594</v>
      </c>
      <c r="S42" s="54">
        <f t="shared" si="6"/>
        <v>4.83617729465546</v>
      </c>
      <c r="T42" s="54">
        <f t="shared" si="6"/>
        <v>4.781181169170644</v>
      </c>
      <c r="U42" s="54">
        <f t="shared" si="6"/>
        <v>3.9959637309664084</v>
      </c>
      <c r="V42" s="54">
        <f t="shared" si="6"/>
        <v>4.767463790381538</v>
      </c>
      <c r="W42" s="54">
        <f t="shared" si="6"/>
        <v>4.933945456840559</v>
      </c>
      <c r="X42" s="54">
        <f t="shared" si="6"/>
        <v>5.4043408578274486</v>
      </c>
      <c r="Y42" s="54">
        <f t="shared" si="6"/>
        <v>3.8814176037455725</v>
      </c>
      <c r="Z42" s="54">
        <f t="shared" si="6"/>
        <v>5.239516923004714</v>
      </c>
      <c r="AA42" s="54">
        <f t="shared" si="6"/>
        <v>4.570864579662429</v>
      </c>
      <c r="AB42" s="54">
        <f t="shared" si="6"/>
        <v>3.914303793138832</v>
      </c>
      <c r="AC42" s="54">
        <f t="shared" si="6"/>
        <v>3.012846246487354</v>
      </c>
      <c r="AD42" s="54">
        <f t="shared" si="6"/>
        <v>4.8282879517979715</v>
      </c>
      <c r="AE42" s="54">
        <f t="shared" si="6"/>
        <v>3.043953329279416</v>
      </c>
      <c r="AF42" s="54">
        <f t="shared" si="6"/>
        <v>3.0143382616952183</v>
      </c>
      <c r="AG42" s="54">
        <f t="shared" si="6"/>
        <v>4.530662308716613</v>
      </c>
      <c r="AH42" s="54">
        <f t="shared" si="6"/>
        <v>2.358703386879438</v>
      </c>
      <c r="AI42" s="54">
        <f t="shared" si="6"/>
        <v>3.324723247232472</v>
      </c>
      <c r="AJ42" s="54">
        <f t="shared" si="6"/>
        <v>7.025303366888812</v>
      </c>
      <c r="AK42" s="54">
        <f t="shared" si="3"/>
        <v>5.902217922675142</v>
      </c>
      <c r="AL42" s="54">
        <f t="shared" si="3"/>
        <v>4.721250851377976</v>
      </c>
      <c r="AM42" s="54">
        <f t="shared" si="3"/>
        <v>5.741218256926105</v>
      </c>
    </row>
    <row r="43" spans="1:39" ht="12.75">
      <c r="A43" s="4" t="s">
        <v>73</v>
      </c>
      <c r="B43" s="63" t="s">
        <v>76</v>
      </c>
      <c r="C43" s="53">
        <f t="shared" si="4"/>
        <v>6.525052984243365</v>
      </c>
      <c r="D43" s="53">
        <f t="shared" si="4"/>
        <v>7.574529368626934</v>
      </c>
      <c r="E43" s="53">
        <f t="shared" si="4"/>
        <v>7.770271747972358</v>
      </c>
      <c r="F43" s="53">
        <f t="shared" si="4"/>
        <v>8.859218426620206</v>
      </c>
      <c r="G43" s="53">
        <f t="shared" si="4"/>
        <v>8.61914215356227</v>
      </c>
      <c r="H43" s="53">
        <f t="shared" si="4"/>
        <v>9.705433952692648</v>
      </c>
      <c r="I43" s="53">
        <f t="shared" si="4"/>
        <v>7.041421283053373</v>
      </c>
      <c r="J43" s="53">
        <f t="shared" si="5"/>
        <v>8.569914088642179</v>
      </c>
      <c r="K43" s="54">
        <f t="shared" si="5"/>
        <v>7.959802468920747</v>
      </c>
      <c r="L43" s="54">
        <f aca="true" t="shared" si="7" ref="L43:AJ43">+IF(L32=0,0,L37/L32)</f>
        <v>8.33173046125989</v>
      </c>
      <c r="M43" s="54">
        <f t="shared" si="7"/>
        <v>7.149216087252896</v>
      </c>
      <c r="N43" s="54">
        <f t="shared" si="7"/>
        <v>6.820171579410471</v>
      </c>
      <c r="O43" s="54">
        <f t="shared" si="7"/>
        <v>7.665299501086591</v>
      </c>
      <c r="P43" s="54">
        <f t="shared" si="7"/>
        <v>3.5011201281842057</v>
      </c>
      <c r="Q43" s="54">
        <f t="shared" si="7"/>
        <v>0</v>
      </c>
      <c r="R43" s="54">
        <f t="shared" si="7"/>
        <v>7.5144287396937575</v>
      </c>
      <c r="S43" s="54">
        <f t="shared" si="7"/>
        <v>4.060530102585527</v>
      </c>
      <c r="T43" s="54">
        <f t="shared" si="7"/>
        <v>7.8503810275390435</v>
      </c>
      <c r="U43" s="54">
        <f t="shared" si="7"/>
        <v>8.023112721724202</v>
      </c>
      <c r="V43" s="54">
        <f t="shared" si="7"/>
        <v>4.421291315799236</v>
      </c>
      <c r="W43" s="54">
        <f t="shared" si="7"/>
        <v>7.166290252594591</v>
      </c>
      <c r="X43" s="54">
        <f t="shared" si="7"/>
        <v>8.041263343559365</v>
      </c>
      <c r="Y43" s="54">
        <f t="shared" si="7"/>
        <v>0</v>
      </c>
      <c r="Z43" s="54">
        <f t="shared" si="7"/>
        <v>4.7305391911384245</v>
      </c>
      <c r="AA43" s="54">
        <f t="shared" si="7"/>
        <v>4.301740105283681</v>
      </c>
      <c r="AB43" s="54">
        <f t="shared" si="7"/>
        <v>7.284997224278312</v>
      </c>
      <c r="AC43" s="54">
        <f t="shared" si="7"/>
        <v>9.97904761904762</v>
      </c>
      <c r="AD43" s="54">
        <f t="shared" si="7"/>
        <v>0</v>
      </c>
      <c r="AE43" s="54">
        <f t="shared" si="7"/>
        <v>0</v>
      </c>
      <c r="AF43" s="54">
        <f t="shared" si="7"/>
        <v>0</v>
      </c>
      <c r="AG43" s="54">
        <f t="shared" si="7"/>
        <v>5.6781683194019</v>
      </c>
      <c r="AH43" s="54">
        <f t="shared" si="7"/>
        <v>6.944997645159121</v>
      </c>
      <c r="AI43" s="54">
        <f t="shared" si="7"/>
        <v>0</v>
      </c>
      <c r="AJ43" s="54">
        <f t="shared" si="7"/>
        <v>13.206734114372756</v>
      </c>
      <c r="AK43" s="54">
        <f t="shared" si="3"/>
        <v>9.712759305917528</v>
      </c>
      <c r="AL43" s="54">
        <f t="shared" si="3"/>
        <v>0.1384083044982699</v>
      </c>
      <c r="AM43" s="54">
        <f t="shared" si="3"/>
        <v>7.95918253429116</v>
      </c>
    </row>
    <row r="44" spans="1:39" ht="12.75">
      <c r="A44" s="4" t="s">
        <v>74</v>
      </c>
      <c r="B44" s="64" t="s">
        <v>76</v>
      </c>
      <c r="C44" s="53">
        <f t="shared" si="4"/>
        <v>2.3004923643961894</v>
      </c>
      <c r="D44" s="53">
        <f t="shared" si="4"/>
        <v>3.1433513663745187</v>
      </c>
      <c r="E44" s="53">
        <f t="shared" si="4"/>
        <v>2.235126249976267</v>
      </c>
      <c r="F44" s="53">
        <f t="shared" si="4"/>
        <v>2.8808537521212427</v>
      </c>
      <c r="G44" s="53">
        <f t="shared" si="4"/>
        <v>2.734165951728379</v>
      </c>
      <c r="H44" s="53">
        <f t="shared" si="4"/>
        <v>3.41681393411481</v>
      </c>
      <c r="I44" s="53">
        <f t="shared" si="4"/>
        <v>2.8352866694097076</v>
      </c>
      <c r="J44" s="53">
        <f t="shared" si="5"/>
        <v>3.4205611030970906</v>
      </c>
      <c r="K44" s="54">
        <f t="shared" si="5"/>
        <v>2.803325744604791</v>
      </c>
      <c r="L44" s="54">
        <f aca="true" t="shared" si="8" ref="L44:AJ44">+IF(L33=0,0,L38/L33)</f>
        <v>2.5656326839417445</v>
      </c>
      <c r="M44" s="54">
        <f t="shared" si="8"/>
        <v>2.6588425324841287</v>
      </c>
      <c r="N44" s="54">
        <f t="shared" si="8"/>
        <v>1.7084467867076565</v>
      </c>
      <c r="O44" s="54">
        <f t="shared" si="8"/>
        <v>0.6754446144915298</v>
      </c>
      <c r="P44" s="54">
        <f t="shared" si="8"/>
        <v>2.645811456411712</v>
      </c>
      <c r="Q44" s="54">
        <f t="shared" si="8"/>
        <v>2.503963108313511</v>
      </c>
      <c r="R44" s="54">
        <f t="shared" si="8"/>
        <v>2.0920206401435837</v>
      </c>
      <c r="S44" s="54">
        <f t="shared" si="8"/>
        <v>2.8715816595420747</v>
      </c>
      <c r="T44" s="54">
        <f t="shared" si="8"/>
        <v>2.4363731772618804</v>
      </c>
      <c r="U44" s="54">
        <f t="shared" si="8"/>
        <v>2.499077036219893</v>
      </c>
      <c r="V44" s="54">
        <f t="shared" si="8"/>
        <v>2.4171411846729685</v>
      </c>
      <c r="W44" s="54">
        <f t="shared" si="8"/>
        <v>2.458112274365294</v>
      </c>
      <c r="X44" s="54">
        <f t="shared" si="8"/>
        <v>2.674622657963961</v>
      </c>
      <c r="Y44" s="54">
        <f t="shared" si="8"/>
        <v>2.036862250962864</v>
      </c>
      <c r="Z44" s="54">
        <f t="shared" si="8"/>
        <v>2.4615415560382985</v>
      </c>
      <c r="AA44" s="54">
        <f t="shared" si="8"/>
        <v>2.6100251716958267</v>
      </c>
      <c r="AB44" s="54">
        <f t="shared" si="8"/>
        <v>1.9318873352829053</v>
      </c>
      <c r="AC44" s="54">
        <f t="shared" si="8"/>
        <v>1.8538555209340637</v>
      </c>
      <c r="AD44" s="54">
        <f t="shared" si="8"/>
        <v>2.3014598107872017</v>
      </c>
      <c r="AE44" s="54">
        <f t="shared" si="8"/>
        <v>1.8800631246712258</v>
      </c>
      <c r="AF44" s="54">
        <f t="shared" si="8"/>
        <v>1.2564711025072595</v>
      </c>
      <c r="AG44" s="54">
        <f t="shared" si="8"/>
        <v>2.871087555968846</v>
      </c>
      <c r="AH44" s="54">
        <f t="shared" si="8"/>
        <v>2.909452411994785</v>
      </c>
      <c r="AI44" s="54">
        <f t="shared" si="8"/>
        <v>0</v>
      </c>
      <c r="AJ44" s="54">
        <f t="shared" si="8"/>
        <v>3.2514903623902076</v>
      </c>
      <c r="AK44" s="54">
        <f t="shared" si="3"/>
        <v>2.9993139301431975</v>
      </c>
      <c r="AL44" s="54">
        <f t="shared" si="3"/>
        <v>3.0560018524785804</v>
      </c>
      <c r="AM44" s="54">
        <f t="shared" si="3"/>
        <v>2.8259907751138535</v>
      </c>
    </row>
    <row r="45" spans="1:39" ht="12.75">
      <c r="A45" s="4" t="s">
        <v>75</v>
      </c>
      <c r="B45" s="65" t="s">
        <v>76</v>
      </c>
      <c r="C45" s="53">
        <f t="shared" si="4"/>
        <v>61.22102876326076</v>
      </c>
      <c r="D45" s="53">
        <f t="shared" si="4"/>
        <v>66.4891707106045</v>
      </c>
      <c r="E45" s="53">
        <f t="shared" si="4"/>
        <v>66.57774121194294</v>
      </c>
      <c r="F45" s="53">
        <f t="shared" si="4"/>
        <v>65.20156397074796</v>
      </c>
      <c r="G45" s="53">
        <f t="shared" si="4"/>
        <v>71.44437409441245</v>
      </c>
      <c r="H45" s="53">
        <f t="shared" si="4"/>
        <v>67.97987613731934</v>
      </c>
      <c r="I45" s="53">
        <f t="shared" si="4"/>
        <v>51.40397693530775</v>
      </c>
      <c r="J45" s="53">
        <f t="shared" si="5"/>
        <v>61.091277872809016</v>
      </c>
      <c r="K45" s="54">
        <f t="shared" si="5"/>
        <v>62.41942725026302</v>
      </c>
      <c r="L45" s="54">
        <f aca="true" t="shared" si="9" ref="L45:AJ45">+IF(L34=0,0,L39/L34)</f>
        <v>65.79959319827516</v>
      </c>
      <c r="M45" s="54">
        <f t="shared" si="9"/>
        <v>61.43492095560381</v>
      </c>
      <c r="N45" s="54">
        <f t="shared" si="9"/>
        <v>41.82097074613783</v>
      </c>
      <c r="O45" s="54">
        <f t="shared" si="9"/>
        <v>0</v>
      </c>
      <c r="P45" s="54">
        <f t="shared" si="9"/>
        <v>0</v>
      </c>
      <c r="Q45" s="54">
        <f t="shared" si="9"/>
        <v>0</v>
      </c>
      <c r="R45" s="54">
        <f t="shared" si="9"/>
        <v>0</v>
      </c>
      <c r="S45" s="54">
        <f t="shared" si="9"/>
        <v>0</v>
      </c>
      <c r="T45" s="54">
        <f t="shared" si="9"/>
        <v>45</v>
      </c>
      <c r="U45" s="54">
        <f t="shared" si="9"/>
        <v>0</v>
      </c>
      <c r="V45" s="54">
        <f t="shared" si="9"/>
        <v>0</v>
      </c>
      <c r="W45" s="54">
        <f t="shared" si="9"/>
        <v>52.195191969691045</v>
      </c>
      <c r="X45" s="54">
        <f t="shared" si="9"/>
        <v>0</v>
      </c>
      <c r="Y45" s="54">
        <f t="shared" si="9"/>
        <v>0</v>
      </c>
      <c r="Z45" s="54">
        <f t="shared" si="9"/>
        <v>58.659217877094974</v>
      </c>
      <c r="AA45" s="54">
        <f t="shared" si="9"/>
        <v>0</v>
      </c>
      <c r="AB45" s="54">
        <f t="shared" si="9"/>
        <v>53.779175002381635</v>
      </c>
      <c r="AC45" s="54">
        <f t="shared" si="9"/>
        <v>0</v>
      </c>
      <c r="AD45" s="54">
        <f t="shared" si="9"/>
        <v>0</v>
      </c>
      <c r="AE45" s="54">
        <f t="shared" si="9"/>
        <v>0</v>
      </c>
      <c r="AF45" s="54">
        <f t="shared" si="9"/>
        <v>0</v>
      </c>
      <c r="AG45" s="54">
        <f t="shared" si="9"/>
        <v>0</v>
      </c>
      <c r="AH45" s="54">
        <f t="shared" si="9"/>
        <v>0</v>
      </c>
      <c r="AI45" s="54">
        <f t="shared" si="9"/>
        <v>0</v>
      </c>
      <c r="AJ45" s="54">
        <f t="shared" si="9"/>
        <v>62.41984846233844</v>
      </c>
      <c r="AK45" s="54">
        <f t="shared" si="3"/>
        <v>54.920753064798596</v>
      </c>
      <c r="AL45" s="54">
        <f t="shared" si="3"/>
        <v>0</v>
      </c>
      <c r="AM45" s="54">
        <f t="shared" si="3"/>
        <v>63.52614363844162</v>
      </c>
    </row>
    <row r="46" spans="1:39" ht="12.75">
      <c r="A46" s="4" t="s">
        <v>125</v>
      </c>
      <c r="B46" s="63" t="s">
        <v>126</v>
      </c>
      <c r="C46" s="53">
        <f>+C29/C40*1000</f>
        <v>28.065050455788167</v>
      </c>
      <c r="D46" s="53">
        <f aca="true" t="shared" si="10" ref="D46:K46">+D29/D40*1000</f>
        <v>26.872176731959744</v>
      </c>
      <c r="E46" s="53">
        <f t="shared" si="10"/>
        <v>22.430823710941002</v>
      </c>
      <c r="F46" s="53">
        <f t="shared" si="10"/>
        <v>27.38479616887079</v>
      </c>
      <c r="G46" s="53">
        <f t="shared" si="10"/>
        <v>23.342827330999906</v>
      </c>
      <c r="H46" s="53">
        <f t="shared" si="10"/>
        <v>25.255305093288214</v>
      </c>
      <c r="I46" s="53">
        <f t="shared" si="10"/>
        <v>23.279014463029107</v>
      </c>
      <c r="J46" s="53">
        <f t="shared" si="10"/>
        <v>22.917121499762697</v>
      </c>
      <c r="K46" s="53">
        <f t="shared" si="10"/>
        <v>28.990092908940305</v>
      </c>
      <c r="L46" s="53">
        <f aca="true" t="shared" si="11" ref="L46:AI46">+L29/L40*1000</f>
        <v>24.204156456792482</v>
      </c>
      <c r="M46" s="53">
        <f t="shared" si="11"/>
        <v>23.04937203805637</v>
      </c>
      <c r="N46" s="53">
        <f t="shared" si="11"/>
        <v>13.39651453086749</v>
      </c>
      <c r="O46" s="53">
        <f t="shared" si="11"/>
        <v>17.67033469093034</v>
      </c>
      <c r="P46" s="53">
        <f t="shared" si="11"/>
        <v>21.275813230409092</v>
      </c>
      <c r="Q46" s="53">
        <f t="shared" si="11"/>
        <v>21.555996774470874</v>
      </c>
      <c r="R46" s="53">
        <f t="shared" si="11"/>
        <v>15.344438052947622</v>
      </c>
      <c r="S46" s="53">
        <f t="shared" si="11"/>
        <v>22.540040385950256</v>
      </c>
      <c r="T46" s="53">
        <f t="shared" si="11"/>
        <v>27.97345410450219</v>
      </c>
      <c r="U46" s="53">
        <f t="shared" si="11"/>
        <v>16.06417367189531</v>
      </c>
      <c r="V46" s="53">
        <f t="shared" si="11"/>
        <v>19.035001867456906</v>
      </c>
      <c r="W46" s="53">
        <f t="shared" si="11"/>
        <v>23.038836196101975</v>
      </c>
      <c r="X46" s="53">
        <f t="shared" si="11"/>
        <v>17.56804905987558</v>
      </c>
      <c r="Y46" s="53">
        <f t="shared" si="11"/>
        <v>13.505024698052976</v>
      </c>
      <c r="Z46" s="53">
        <f t="shared" si="11"/>
        <v>18.283010159714912</v>
      </c>
      <c r="AA46" s="53">
        <f t="shared" si="11"/>
        <v>18.907394800179183</v>
      </c>
      <c r="AB46" s="53">
        <f t="shared" si="11"/>
        <v>19.99223190697302</v>
      </c>
      <c r="AC46" s="53">
        <f t="shared" si="11"/>
        <v>17.43292744206461</v>
      </c>
      <c r="AD46" s="53">
        <f t="shared" si="11"/>
        <v>19.548229875686335</v>
      </c>
      <c r="AE46" s="53">
        <f t="shared" si="11"/>
        <v>14.660273220640775</v>
      </c>
      <c r="AF46" s="53">
        <f t="shared" si="11"/>
        <v>17.271517014609596</v>
      </c>
      <c r="AG46" s="53">
        <f t="shared" si="11"/>
        <v>18.3449210928755</v>
      </c>
      <c r="AH46" s="53">
        <f t="shared" si="11"/>
        <v>14.839050854679718</v>
      </c>
      <c r="AI46" s="53">
        <f t="shared" si="11"/>
        <v>7.136903925778768</v>
      </c>
      <c r="AJ46" s="54">
        <f>+AJ29/AJ40*1000</f>
        <v>26.476307387990687</v>
      </c>
      <c r="AK46" s="54">
        <f>+AK29/AK40*1000</f>
        <v>21.34357814757837</v>
      </c>
      <c r="AL46" s="54">
        <f>+AL29/AL40*1000</f>
        <v>25.210656687255426</v>
      </c>
      <c r="AM46" s="53">
        <f>+AM29/AM40*1000</f>
        <v>22.38738634451501</v>
      </c>
    </row>
    <row r="47" spans="1:39" ht="12.75">
      <c r="A47" s="4" t="s">
        <v>127</v>
      </c>
      <c r="B47" s="66" t="s">
        <v>164</v>
      </c>
      <c r="C47" s="55">
        <f>+C11/C22</f>
        <v>-69.51044512074594</v>
      </c>
      <c r="D47" s="55">
        <f aca="true" t="shared" si="12" ref="D47:AI47">+D11/D22</f>
        <v>-126.24334737526543</v>
      </c>
      <c r="E47" s="55">
        <f t="shared" si="12"/>
        <v>-140.6623319049602</v>
      </c>
      <c r="F47" s="55">
        <f t="shared" si="12"/>
        <v>1.8000226348829151</v>
      </c>
      <c r="G47" s="55">
        <f t="shared" si="12"/>
        <v>-7.216562713676111</v>
      </c>
      <c r="H47" s="55">
        <f t="shared" si="12"/>
        <v>-30.0899538304327</v>
      </c>
      <c r="I47" s="55">
        <f t="shared" si="12"/>
        <v>-3.0083077733721826</v>
      </c>
      <c r="J47" s="55">
        <f t="shared" si="12"/>
        <v>-3.1790256687374403</v>
      </c>
      <c r="K47" s="55">
        <f t="shared" si="12"/>
        <v>-13.228325852362865</v>
      </c>
      <c r="L47" s="55">
        <f t="shared" si="12"/>
        <v>-203.75628495901006</v>
      </c>
      <c r="M47" s="55">
        <f t="shared" si="12"/>
        <v>-319.8509813377278</v>
      </c>
      <c r="N47" s="55">
        <f t="shared" si="12"/>
        <v>-336.6761671016183</v>
      </c>
      <c r="O47" s="55">
        <f t="shared" si="12"/>
        <v>-413.1789727909691</v>
      </c>
      <c r="P47" s="55">
        <f t="shared" si="12"/>
        <v>-330.2954816054926</v>
      </c>
      <c r="Q47" s="55">
        <f t="shared" si="12"/>
        <v>-364.95637271923823</v>
      </c>
      <c r="R47" s="55">
        <f t="shared" si="12"/>
        <v>-431.635242131508</v>
      </c>
      <c r="S47" s="55">
        <f t="shared" si="12"/>
        <v>-264.2335941618685</v>
      </c>
      <c r="T47" s="55">
        <f t="shared" si="12"/>
        <v>-198.89991076670984</v>
      </c>
      <c r="U47" s="55">
        <f t="shared" si="12"/>
        <v>-103.7655938841618</v>
      </c>
      <c r="V47" s="55">
        <f t="shared" si="12"/>
        <v>-236.70484288792156</v>
      </c>
      <c r="W47" s="55">
        <f t="shared" si="12"/>
        <v>-88.6947845447673</v>
      </c>
      <c r="X47" s="55">
        <f t="shared" si="12"/>
        <v>-33.19851222269306</v>
      </c>
      <c r="Y47" s="55">
        <f t="shared" si="12"/>
        <v>-419.4896026403633</v>
      </c>
      <c r="Z47" s="55">
        <f t="shared" si="12"/>
        <v>-93.04574551873482</v>
      </c>
      <c r="AA47" s="55">
        <f t="shared" si="12"/>
        <v>67.57837972568538</v>
      </c>
      <c r="AB47" s="55">
        <f t="shared" si="12"/>
        <v>-310.99173380257383</v>
      </c>
      <c r="AC47" s="55">
        <f t="shared" si="12"/>
        <v>-351.64689100479035</v>
      </c>
      <c r="AD47" s="55">
        <f t="shared" si="12"/>
        <v>-402.4611950243624</v>
      </c>
      <c r="AE47" s="55">
        <f t="shared" si="12"/>
        <v>-336.02910820218307</v>
      </c>
      <c r="AF47" s="55">
        <f t="shared" si="12"/>
        <v>-451.1208809286763</v>
      </c>
      <c r="AG47" s="55">
        <f t="shared" si="12"/>
        <v>-254.44143583448695</v>
      </c>
      <c r="AH47" s="55">
        <f t="shared" si="12"/>
        <v>-296.9714392483252</v>
      </c>
      <c r="AI47" s="55">
        <f t="shared" si="12"/>
        <v>-238.4652748613948</v>
      </c>
      <c r="AJ47" s="54">
        <f>+AJ11/AJ22</f>
        <v>-204.28606816683194</v>
      </c>
      <c r="AK47" s="54">
        <f>+AK11/AK22</f>
        <v>-277.1940067456143</v>
      </c>
      <c r="AL47" s="54">
        <f>+AL11/AL22</f>
        <v>-325.5544030767357</v>
      </c>
      <c r="AM47" s="55">
        <f>+AM11/AM22</f>
        <v>-156.89904757997806</v>
      </c>
    </row>
    <row r="48" ht="12.75">
      <c r="K48" s="30"/>
    </row>
    <row r="49" ht="12.75">
      <c r="K49" s="30"/>
    </row>
    <row r="50" ht="12.75">
      <c r="K50" s="30"/>
    </row>
    <row r="51" ht="12.75">
      <c r="K51" s="30"/>
    </row>
    <row r="52" ht="12.75">
      <c r="K52" s="30"/>
    </row>
    <row r="53" ht="12.75">
      <c r="K53" s="30"/>
    </row>
    <row r="54" ht="12.75">
      <c r="K54" s="30"/>
    </row>
    <row r="55" ht="12.75">
      <c r="K55" s="30"/>
    </row>
    <row r="56" ht="12.75">
      <c r="K56" s="30"/>
    </row>
    <row r="57" ht="12.75">
      <c r="K57" s="30"/>
    </row>
    <row r="58" ht="12.75">
      <c r="K58" s="30"/>
    </row>
    <row r="59" ht="12.75">
      <c r="K59" s="30"/>
    </row>
    <row r="60" ht="12.75">
      <c r="K60" s="30"/>
    </row>
    <row r="61" ht="12.75">
      <c r="K61" s="30"/>
    </row>
    <row r="62" ht="12.75">
      <c r="K62" s="30"/>
    </row>
    <row r="63" ht="12.75">
      <c r="K63" s="30"/>
    </row>
    <row r="64" ht="12.75">
      <c r="K64" s="30"/>
    </row>
    <row r="65" ht="12.75">
      <c r="K65" s="30"/>
    </row>
    <row r="66" ht="12.75">
      <c r="K66" s="30"/>
    </row>
    <row r="67" ht="12.75">
      <c r="K67" s="30"/>
    </row>
    <row r="68" ht="12.75">
      <c r="K68" s="30"/>
    </row>
    <row r="69" ht="12.75">
      <c r="K69" s="30"/>
    </row>
    <row r="70" ht="12.75">
      <c r="K70" s="30"/>
    </row>
    <row r="71" ht="12.75">
      <c r="K71" s="30"/>
    </row>
    <row r="72" ht="12.75">
      <c r="K72" s="30"/>
    </row>
    <row r="73" ht="12.75">
      <c r="K73" s="30"/>
    </row>
    <row r="74" ht="12.75">
      <c r="K74" s="30"/>
    </row>
    <row r="75" ht="12.75">
      <c r="K75" s="30"/>
    </row>
    <row r="76" ht="12.75">
      <c r="K76" s="30"/>
    </row>
    <row r="77" ht="12.75">
      <c r="K77" s="30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30"/>
    </row>
    <row r="370" ht="12.75">
      <c r="K370" s="30"/>
    </row>
    <row r="371" ht="12.75">
      <c r="K371" s="30"/>
    </row>
    <row r="372" ht="12.75">
      <c r="K372" s="30"/>
    </row>
    <row r="373" ht="12.75">
      <c r="K373" s="30"/>
    </row>
    <row r="374" ht="12.75">
      <c r="K374" s="30"/>
    </row>
    <row r="375" ht="12.75">
      <c r="K375" s="30"/>
    </row>
    <row r="376" ht="12.75">
      <c r="K376" s="30"/>
    </row>
    <row r="377" ht="12.75">
      <c r="K377" s="30"/>
    </row>
    <row r="378" ht="12.75">
      <c r="K378" s="30"/>
    </row>
    <row r="379" ht="12.75">
      <c r="K379" s="30"/>
    </row>
    <row r="380" ht="12.75">
      <c r="K380" s="30"/>
    </row>
    <row r="381" ht="12.75">
      <c r="K381" s="30"/>
    </row>
    <row r="382" ht="12.75">
      <c r="K382" s="30"/>
    </row>
    <row r="383" ht="12.75">
      <c r="K383" s="30"/>
    </row>
    <row r="384" ht="12.75">
      <c r="K384" s="30"/>
    </row>
    <row r="385" ht="12.75">
      <c r="K385" s="30"/>
    </row>
    <row r="386" ht="12.75">
      <c r="K386" s="30"/>
    </row>
    <row r="387" ht="12.75">
      <c r="K387" s="30"/>
    </row>
    <row r="388" ht="12.75">
      <c r="K388" s="30"/>
    </row>
    <row r="389" ht="12.75">
      <c r="K389" s="30"/>
    </row>
    <row r="390" ht="12.75">
      <c r="K390" s="30"/>
    </row>
    <row r="391" ht="12.75">
      <c r="K391" s="30"/>
    </row>
    <row r="392" ht="12.75">
      <c r="K392" s="30"/>
    </row>
    <row r="393" ht="12.75">
      <c r="K393" s="30"/>
    </row>
    <row r="394" ht="12.75">
      <c r="K394" s="30"/>
    </row>
    <row r="395" ht="12.75">
      <c r="K395" s="30"/>
    </row>
    <row r="396" ht="12.75">
      <c r="K396" s="30"/>
    </row>
    <row r="397" ht="12.75">
      <c r="K397" s="30"/>
    </row>
    <row r="398" ht="12.75">
      <c r="K398" s="30"/>
    </row>
    <row r="399" ht="12.75">
      <c r="K399" s="30"/>
    </row>
    <row r="400" ht="12.75">
      <c r="K400" s="30"/>
    </row>
    <row r="401" ht="12.75">
      <c r="K401" s="30"/>
    </row>
    <row r="402" ht="12.75">
      <c r="K402" s="30"/>
    </row>
    <row r="403" ht="12.75">
      <c r="K403" s="30"/>
    </row>
    <row r="404" ht="12.75">
      <c r="K404" s="30"/>
    </row>
    <row r="405" ht="12.75">
      <c r="K405" s="30"/>
    </row>
    <row r="406" ht="12.75">
      <c r="K406" s="30"/>
    </row>
    <row r="407" ht="12.75">
      <c r="K407" s="30"/>
    </row>
    <row r="408" ht="12.75">
      <c r="K408" s="30"/>
    </row>
    <row r="409" ht="12.75">
      <c r="K409" s="30"/>
    </row>
    <row r="410" ht="12.75">
      <c r="K410" s="30"/>
    </row>
    <row r="411" ht="12.75">
      <c r="K411" s="30"/>
    </row>
    <row r="412" ht="12.75">
      <c r="K412" s="30"/>
    </row>
    <row r="413" ht="12.75">
      <c r="K413" s="30"/>
    </row>
    <row r="414" ht="12.75">
      <c r="K414" s="30"/>
    </row>
    <row r="415" ht="12.75">
      <c r="K415" s="30"/>
    </row>
    <row r="416" ht="12.75">
      <c r="K416" s="30"/>
    </row>
    <row r="417" ht="12.75">
      <c r="K417" s="30"/>
    </row>
    <row r="418" ht="12.75">
      <c r="K418" s="30"/>
    </row>
    <row r="419" ht="12.75">
      <c r="K419" s="30"/>
    </row>
    <row r="420" ht="12.75">
      <c r="K420" s="30"/>
    </row>
    <row r="421" ht="12.75">
      <c r="K421" s="30"/>
    </row>
    <row r="422" ht="12.75">
      <c r="K422" s="30"/>
    </row>
    <row r="423" ht="12.75">
      <c r="K423" s="30"/>
    </row>
    <row r="424" ht="12.75">
      <c r="K424" s="30"/>
    </row>
    <row r="425" ht="12.75">
      <c r="K425" s="30"/>
    </row>
    <row r="426" ht="12.75">
      <c r="K426" s="30"/>
    </row>
    <row r="427" ht="12.75">
      <c r="K427" s="30"/>
    </row>
    <row r="428" ht="12.75">
      <c r="K428" s="30"/>
    </row>
    <row r="429" ht="12.75">
      <c r="K429" s="30"/>
    </row>
    <row r="430" ht="12.75">
      <c r="K430" s="30"/>
    </row>
    <row r="431" ht="12.75">
      <c r="K431" s="30"/>
    </row>
    <row r="432" ht="12.75">
      <c r="K432" s="30"/>
    </row>
    <row r="433" ht="12.75">
      <c r="K433" s="30"/>
    </row>
    <row r="434" ht="12.75">
      <c r="K434" s="30"/>
    </row>
    <row r="435" ht="12.75">
      <c r="K435" s="30"/>
    </row>
    <row r="436" ht="12.75">
      <c r="K436" s="30"/>
    </row>
    <row r="437" ht="12.75">
      <c r="K437" s="30"/>
    </row>
    <row r="438" ht="12.75">
      <c r="K438" s="30"/>
    </row>
    <row r="439" ht="12.75">
      <c r="K439" s="30"/>
    </row>
    <row r="440" ht="12.75">
      <c r="K440" s="30"/>
    </row>
    <row r="441" ht="12.75">
      <c r="K441" s="30"/>
    </row>
    <row r="442" ht="12.75">
      <c r="K442" s="30"/>
    </row>
    <row r="443" ht="12.75">
      <c r="K443" s="30"/>
    </row>
    <row r="444" ht="12.75">
      <c r="K444" s="30"/>
    </row>
    <row r="445" ht="12.75">
      <c r="K445" s="30"/>
    </row>
    <row r="446" ht="12.75">
      <c r="K446" s="30"/>
    </row>
    <row r="447" ht="12.75">
      <c r="K447" s="30"/>
    </row>
    <row r="448" ht="12.75">
      <c r="K448" s="30"/>
    </row>
    <row r="449" ht="12.75">
      <c r="K449" s="30"/>
    </row>
    <row r="450" ht="12.75">
      <c r="K450" s="30"/>
    </row>
    <row r="451" ht="12.75">
      <c r="K451" s="30"/>
    </row>
    <row r="452" ht="12.75">
      <c r="K452" s="30"/>
    </row>
    <row r="453" ht="12.75">
      <c r="K453" s="30"/>
    </row>
    <row r="454" ht="12.75">
      <c r="K454" s="30"/>
    </row>
    <row r="455" ht="12.75">
      <c r="K455" s="30"/>
    </row>
    <row r="456" ht="12.75">
      <c r="K456" s="30"/>
    </row>
    <row r="457" ht="12.75">
      <c r="K457" s="30"/>
    </row>
    <row r="458" ht="12.75">
      <c r="K458" s="30"/>
    </row>
    <row r="459" ht="12.75">
      <c r="K459" s="30"/>
    </row>
    <row r="460" ht="12.75">
      <c r="K460" s="30"/>
    </row>
    <row r="461" ht="12.75">
      <c r="K461" s="30"/>
    </row>
    <row r="462" ht="12.75">
      <c r="K462" s="30"/>
    </row>
    <row r="463" ht="12.75">
      <c r="K463" s="30"/>
    </row>
    <row r="464" ht="12.75">
      <c r="K464" s="30"/>
    </row>
    <row r="465" ht="12.75">
      <c r="K465" s="30"/>
    </row>
    <row r="466" ht="12.75">
      <c r="K466" s="30"/>
    </row>
    <row r="467" ht="12.75">
      <c r="K467" s="30"/>
    </row>
    <row r="468" ht="12.75">
      <c r="K468" s="30"/>
    </row>
    <row r="469" ht="12.75">
      <c r="K469" s="30"/>
    </row>
    <row r="470" ht="12.75">
      <c r="K470" s="30"/>
    </row>
    <row r="471" ht="12.75">
      <c r="K471" s="30"/>
    </row>
    <row r="472" ht="12.75">
      <c r="K472" s="30"/>
    </row>
    <row r="473" ht="12.75">
      <c r="K473" s="30"/>
    </row>
    <row r="474" ht="12.75">
      <c r="K474" s="30"/>
    </row>
    <row r="475" ht="12.75">
      <c r="K475" s="30"/>
    </row>
    <row r="476" ht="12.75">
      <c r="K476" s="30"/>
    </row>
    <row r="477" ht="12.75">
      <c r="K477" s="30"/>
    </row>
    <row r="478" ht="12.75">
      <c r="K478" s="30"/>
    </row>
    <row r="479" ht="12.75">
      <c r="K479" s="30"/>
    </row>
    <row r="480" ht="12.75">
      <c r="K480" s="30"/>
    </row>
    <row r="481" ht="12.75">
      <c r="K481" s="30"/>
    </row>
  </sheetData>
  <sheetProtection/>
  <mergeCells count="2">
    <mergeCell ref="A4:A5"/>
    <mergeCell ref="B4:B5"/>
  </mergeCells>
  <printOptions/>
  <pageMargins left="0.5511811023622047" right="0.1968503937007874" top="0.5511811023622047" bottom="0.5511811023622047" header="0.2755905511811024" footer="0.2755905511811024"/>
  <pageSetup fitToWidth="2" fitToHeight="1" horizontalDpi="300" verticalDpi="300" orientation="landscape" paperSize="9" scale="5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Radela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Janáková Ľubica</dc:creator>
  <cp:keywords/>
  <dc:description/>
  <cp:lastModifiedBy>Lubica Janakova</cp:lastModifiedBy>
  <cp:lastPrinted>2016-05-03T09:30:12Z</cp:lastPrinted>
  <dcterms:created xsi:type="dcterms:W3CDTF">2005-04-28T07:56:21Z</dcterms:created>
  <dcterms:modified xsi:type="dcterms:W3CDTF">2022-06-01T06:39:07Z</dcterms:modified>
  <cp:category/>
  <cp:version/>
  <cp:contentType/>
  <cp:contentStatus/>
</cp:coreProperties>
</file>